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codeName="{B6124F1A-AFFB-F854-7757-9A1D4C6FC43C}"/>
  <workbookPr codeName="ThisWorkbook" hidePivotFieldList="1"/>
  <mc:AlternateContent xmlns:mc="http://schemas.openxmlformats.org/markup-compatibility/2006">
    <mc:Choice Requires="x15">
      <x15ac:absPath xmlns:x15ac="http://schemas.microsoft.com/office/spreadsheetml/2010/11/ac" url="D:\Libya\Detention center\DC Profiles_LAT_LONG\"/>
    </mc:Choice>
  </mc:AlternateContent>
  <xr:revisionPtr revIDLastSave="0" documentId="13_ncr:1_{706363F2-3449-48DE-BA0E-ABF8A1D71145}" xr6:coauthVersionLast="47" xr6:coauthVersionMax="47" xr10:uidLastSave="{00000000-0000-0000-0000-000000000000}"/>
  <bookViews>
    <workbookView xWindow="22932" yWindow="-120" windowWidth="23256" windowHeight="12576" tabRatio="723" xr2:uid="{00000000-000D-0000-FFFF-FFFF00000000}"/>
  </bookViews>
  <sheets>
    <sheet name="Detention Profiles" sheetId="14" r:id="rId1"/>
    <sheet name="DC Full Dataset" sheetId="27" r:id="rId2"/>
    <sheet name="DC Map" sheetId="30" r:id="rId3"/>
    <sheet name="Terms &amp; Definitions" sheetId="37" r:id="rId4"/>
    <sheet name="DC Methodology" sheetId="32" r:id="rId5"/>
    <sheet name="Enumerator Guideline" sheetId="34" state="hidden" r:id="rId6"/>
    <sheet name="DC Assessment Form" sheetId="36" r:id="rId7"/>
    <sheet name="DC Location Info" sheetId="28" state="hidden" r:id="rId8"/>
    <sheet name="index map" sheetId="39" state="hidden" r:id="rId9"/>
  </sheets>
  <definedNames>
    <definedName name="_xlnm._FilterDatabase" localSheetId="1" hidden="1">'DC Full Dataset'!$A$1:$CM$1</definedName>
    <definedName name="_xlnm._FilterDatabase" localSheetId="7" hidden="1">'DC Location Info'!$A$1:$G$60</definedName>
    <definedName name="DCmaps">INDEX('index map'!$B$2:$B$33,MATCH('Detention Profiles'!$C$4:$I$5,'index map'!$A$2:$A$33,0))</definedName>
    <definedName name="maps">'index map'!$B$2</definedName>
    <definedName name="picAbusliem">#REF!</definedName>
    <definedName name="picAlkhums">#REF!</definedName>
    <definedName name="picAlKufra">#REF!</definedName>
    <definedName name="picAzzawyaAbuissa">#REF!</definedName>
    <definedName name="picBenghazialWafiah">#REF!</definedName>
    <definedName name="picGharyanAlHamra">#REF!</definedName>
    <definedName name="picMitiga">#REF!</definedName>
    <definedName name="picQasrBinGhasheer">#REF!</definedName>
    <definedName name="picSabrathamelita">#REF!</definedName>
    <definedName name="picSalahEdeen">#REF!</definedName>
    <definedName name="picShahhat">#REF!</definedName>
    <definedName name="picSurmanmen">#REF!</definedName>
    <definedName name="picSurmanwomen">#REF!</definedName>
    <definedName name="picTajoura">#REF!</definedName>
    <definedName name="picTobruk">#REF!</definedName>
    <definedName name="picToukra">#REF!</definedName>
    <definedName name="picTrigalMatar">#REF!</definedName>
    <definedName name="picTrigAlSeka">#REF!</definedName>
    <definedName name="picTrigalShook">#REF!</definedName>
    <definedName name="picZwara">#REF!</definedName>
    <definedName name="_xlnm.Print_Area" localSheetId="0">'Detention Profiles'!$A$1:$L$69</definedName>
    <definedName name="ShowMyPic">INDIRECT("pic"&amp;#REF!)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65" i="14" l="1"/>
  <c r="J65" i="14"/>
  <c r="I65" i="14"/>
  <c r="E65" i="14"/>
  <c r="D65" i="14"/>
  <c r="C65" i="14"/>
  <c r="L64" i="14"/>
  <c r="J64" i="14"/>
  <c r="I64" i="14"/>
  <c r="E64" i="14"/>
  <c r="D64" i="14"/>
  <c r="C64" i="14"/>
  <c r="D61" i="14"/>
  <c r="L60" i="14"/>
  <c r="D60" i="14"/>
  <c r="L59" i="14"/>
  <c r="D59" i="14"/>
  <c r="L57" i="14"/>
  <c r="D57" i="14"/>
  <c r="L56" i="14"/>
  <c r="D56" i="14"/>
  <c r="L54" i="14"/>
  <c r="D54" i="14"/>
  <c r="L53" i="14"/>
  <c r="D53" i="14"/>
  <c r="L52" i="14"/>
  <c r="D52" i="14"/>
  <c r="D50" i="14"/>
  <c r="L49" i="14"/>
  <c r="D49" i="14"/>
  <c r="L48" i="14"/>
  <c r="D48" i="14"/>
  <c r="L46" i="14"/>
  <c r="D46" i="14"/>
  <c r="L45" i="14"/>
  <c r="D45" i="14"/>
  <c r="L44" i="14"/>
  <c r="D44" i="14"/>
  <c r="L42" i="14"/>
  <c r="D42" i="14"/>
  <c r="L41" i="14"/>
  <c r="D41" i="14"/>
  <c r="L40" i="14"/>
  <c r="D40" i="14"/>
  <c r="L39" i="14"/>
  <c r="D39" i="14"/>
  <c r="L38" i="14"/>
  <c r="D38" i="14"/>
  <c r="L37" i="14"/>
  <c r="D37" i="14"/>
  <c r="K34" i="14"/>
  <c r="J34" i="14"/>
  <c r="I34" i="14"/>
  <c r="H34" i="14"/>
  <c r="G34" i="14"/>
  <c r="D34" i="14"/>
  <c r="L33" i="14"/>
  <c r="K33" i="14"/>
  <c r="J33" i="14"/>
  <c r="I33" i="14"/>
  <c r="H33" i="14"/>
  <c r="G33" i="14"/>
  <c r="D33" i="14"/>
  <c r="D32" i="14"/>
  <c r="J30" i="14"/>
  <c r="I30" i="14"/>
  <c r="H30" i="14"/>
  <c r="G30" i="14"/>
  <c r="D30" i="14"/>
  <c r="J29" i="14"/>
  <c r="I29" i="14"/>
  <c r="H29" i="14"/>
  <c r="G29" i="14"/>
  <c r="D29" i="14"/>
  <c r="J27" i="14"/>
  <c r="J26" i="14"/>
  <c r="D26" i="14"/>
  <c r="J20" i="14"/>
  <c r="J19" i="14"/>
  <c r="J18" i="14"/>
  <c r="I8" i="14"/>
</calcChain>
</file>

<file path=xl/sharedStrings.xml><?xml version="1.0" encoding="utf-8"?>
<sst xmlns="http://schemas.openxmlformats.org/spreadsheetml/2006/main" count="1459" uniqueCount="577">
  <si>
    <t>February</t>
  </si>
  <si>
    <t>Abusliem</t>
  </si>
  <si>
    <t>How to Use:</t>
  </si>
  <si>
    <t>1. To view each Detention Center Profile please select the name of center you want to view from the dropdown list. 
2. To see the full dataset go to "DC Data" tab.
3. For a map of all Detention Centres please go to ‘DC Map’.
4. For definition of terms go to "Terms &amp; Definitions" tab.
5. For Detention Centre Methodology go to ‘DC methodology’
6. For enumerator guidelines and tools see ‘Enumerator guidelines’ and ‘Assessment form’.</t>
  </si>
  <si>
    <t>Detention Center location</t>
  </si>
  <si>
    <t>Muhalla</t>
  </si>
  <si>
    <t>Baladiya</t>
  </si>
  <si>
    <t>Mantika</t>
  </si>
  <si>
    <t>DETENTION CENTER INFORMATION</t>
  </si>
  <si>
    <t>Number of Migrants on Day of Assessment</t>
  </si>
  <si>
    <t>Registration system in place?</t>
  </si>
  <si>
    <t>Number of Staff</t>
  </si>
  <si>
    <t>DEMOGRAPHICS &amp; SHELTER</t>
  </si>
  <si>
    <t>0-18 years</t>
  </si>
  <si>
    <t>19-59 years</t>
  </si>
  <si>
    <t>&gt;60 years</t>
  </si>
  <si>
    <t>Total</t>
  </si>
  <si>
    <t>Are women and men kept separate?</t>
  </si>
  <si>
    <t>Male</t>
  </si>
  <si>
    <t>Are adults and children kept separate?</t>
  </si>
  <si>
    <t>Female</t>
  </si>
  <si>
    <t>19-59 total</t>
  </si>
  <si>
    <t>60+ total</t>
  </si>
  <si>
    <t>VULNERABLE POPULATIONS</t>
  </si>
  <si>
    <t>MAIN NATIONALITIES PRESENT IN CENTRE</t>
  </si>
  <si>
    <t>Number of unaccompanied minors</t>
  </si>
  <si>
    <t>Nationality 1</t>
  </si>
  <si>
    <t>Nationality 2</t>
  </si>
  <si>
    <t>Nationality 3</t>
  </si>
  <si>
    <t>Nationality 4</t>
  </si>
  <si>
    <t>Nationality 5</t>
  </si>
  <si>
    <t>Remaining Nationalities</t>
  </si>
  <si>
    <t>Number of breastfeeding women</t>
  </si>
  <si>
    <t>Nationality</t>
  </si>
  <si>
    <t>Number of pregnant women</t>
  </si>
  <si>
    <t># Migrants</t>
  </si>
  <si>
    <t>SECTORIAL DATA</t>
  </si>
  <si>
    <t>HEALTH</t>
  </si>
  <si>
    <t>Health services available in centre?</t>
  </si>
  <si>
    <t>Number of births in last 30 days</t>
  </si>
  <si>
    <t>How often are health services available?</t>
  </si>
  <si>
    <t>Location where births took place</t>
  </si>
  <si>
    <t>Is there a health clinic in the centre?</t>
  </si>
  <si>
    <t xml:space="preserve">Did children fall ill during the last 30 days? </t>
  </si>
  <si>
    <t>Health examination upon entry of detainee</t>
  </si>
  <si>
    <t>If many, primary reported illness:</t>
  </si>
  <si>
    <t>Procedure for seriously ill or injured detainees</t>
  </si>
  <si>
    <t>Did adults fall ill during the last 30 days?</t>
  </si>
  <si>
    <t>Availability of medicine in centre</t>
  </si>
  <si>
    <t>WASH</t>
  </si>
  <si>
    <t>Regular access to drinking water?</t>
  </si>
  <si>
    <t>Are latrines functioning?</t>
  </si>
  <si>
    <t>Availability of sanitary hygiene kits</t>
  </si>
  <si>
    <t>Separate male/female latrines</t>
  </si>
  <si>
    <t>Availability of buckets</t>
  </si>
  <si>
    <t>Separate male/female bathing areas</t>
  </si>
  <si>
    <t>FOOD</t>
  </si>
  <si>
    <t>Food provided daily?</t>
  </si>
  <si>
    <t>Supplementary feeding for pregnant / lactating mothers</t>
  </si>
  <si>
    <t>Frequency of food supply</t>
  </si>
  <si>
    <t>Supplementary feeding for young children</t>
  </si>
  <si>
    <t>Food distribution supported by</t>
  </si>
  <si>
    <t>PROTECTION</t>
  </si>
  <si>
    <t>Private space for detainees to meet with international organizations</t>
  </si>
  <si>
    <t>Availability of psychosocial services</t>
  </si>
  <si>
    <t>Migrants can access legal services</t>
  </si>
  <si>
    <t>Availability of family tracing services</t>
  </si>
  <si>
    <t>Majority of migrants have documentation (passport/ID/etc.)</t>
  </si>
  <si>
    <t>Access to outdoor spaces</t>
  </si>
  <si>
    <t>SITE FACILITY INFORMATION</t>
  </si>
  <si>
    <t>Presence of electrical and functioning lighting</t>
  </si>
  <si>
    <t>Availability of laundry facilities</t>
  </si>
  <si>
    <t>Functionality of ventilation system in centre</t>
  </si>
  <si>
    <t>Frequency of power cuts</t>
  </si>
  <si>
    <t>ACCESS TO INFORMATION</t>
  </si>
  <si>
    <t>Migrants have access to mobile phones</t>
  </si>
  <si>
    <t>Migrants have access to television</t>
  </si>
  <si>
    <t>Migrants are able to make international calls</t>
  </si>
  <si>
    <t>Migrants have access to internet</t>
  </si>
  <si>
    <t>Migrants have access to printed media</t>
  </si>
  <si>
    <t>INFORMATION SOURCES</t>
  </si>
  <si>
    <t>KI 1</t>
  </si>
  <si>
    <t>KI 3</t>
  </si>
  <si>
    <t>KI 2</t>
  </si>
  <si>
    <t>KI 4</t>
  </si>
  <si>
    <t>For all of IOM Libya DTM publications, datasets and maps please visit: https://dtm.iom.int/libya</t>
  </si>
  <si>
    <t>For all feedback and queries please contact: awaqar@iom.int</t>
  </si>
  <si>
    <t>Detention Centre Name (EN)</t>
  </si>
  <si>
    <t>Date of Assesssment</t>
  </si>
  <si>
    <t>Detention Centre Name (AR)</t>
  </si>
  <si>
    <t>Functioning registration system</t>
  </si>
  <si>
    <t>Number of migrants on day of assessment</t>
  </si>
  <si>
    <t>Are women &amp; men separate</t>
  </si>
  <si>
    <t>Are children &amp; adults separate</t>
  </si>
  <si>
    <t>Number male less 18 years of age</t>
  </si>
  <si>
    <t>Number of male between 19-59</t>
  </si>
  <si>
    <t>Number of male over 60</t>
  </si>
  <si>
    <t>Number female less 18 years of age</t>
  </si>
  <si>
    <t>Number of female between 19-59</t>
  </si>
  <si>
    <t>Number of female over 60</t>
  </si>
  <si>
    <t>Nationality most present in Detention Center</t>
  </si>
  <si>
    <t>Number of detained from the most present nationality</t>
  </si>
  <si>
    <t>Second most present nationality in Detention Center</t>
  </si>
  <si>
    <t>Number of detained from the second most present nationality</t>
  </si>
  <si>
    <t>Third most present nationality in Detention Center</t>
  </si>
  <si>
    <t>Number of detained from the third most present nationality</t>
  </si>
  <si>
    <t>Fourth most present nationality in Detention Center</t>
  </si>
  <si>
    <t>Number of detained from the  fourth most present nationality</t>
  </si>
  <si>
    <t>Fifth most present nationality in Detention Center</t>
  </si>
  <si>
    <t>Number of detained from the fifth most present nationality</t>
  </si>
  <si>
    <t>Number of individuals from remaining nationalities</t>
  </si>
  <si>
    <t>Are health services available at cente</t>
  </si>
  <si>
    <t>How often are health services available</t>
  </si>
  <si>
    <t>Is there a health clinic in the center?</t>
  </si>
  <si>
    <t>Do detainees undergo health examination upon entry to facility?</t>
  </si>
  <si>
    <t>What happens when a detainee is seriously ill or injured?</t>
  </si>
  <si>
    <t>How often are medicines available in the center?</t>
  </si>
  <si>
    <t xml:space="preserve">Is supplementary feeding available for pregnant / lactating mothers? </t>
  </si>
  <si>
    <t>Is supplementary feeding available for young children?</t>
  </si>
  <si>
    <t xml:space="preserve">Did children fall ill during the last 30 days </t>
  </si>
  <si>
    <t>If MANY what is the primary reported illness?</t>
  </si>
  <si>
    <t xml:space="preserve">Did adults fall ill during the last 30 days </t>
  </si>
  <si>
    <t xml:space="preserve">Number of births in the past 30 days? </t>
  </si>
  <si>
    <t xml:space="preserve">If Yes, where did the pregnant ladies give birth? </t>
  </si>
  <si>
    <t>Do migrants have regular access to drinking water?</t>
  </si>
  <si>
    <t xml:space="preserve">Are male and female separated latrines available? </t>
  </si>
  <si>
    <t>Are male and female separated bathing areas available?</t>
  </si>
  <si>
    <t>Are sanitary hygiene kits available?</t>
  </si>
  <si>
    <t xml:space="preserve">Are buckets available at site? </t>
  </si>
  <si>
    <t>Is there laundry facilities?</t>
  </si>
  <si>
    <t>Does the DC provide daily food?</t>
  </si>
  <si>
    <t xml:space="preserve">How often is food supplied  </t>
  </si>
  <si>
    <t>Who are the food distributions supported by?</t>
  </si>
  <si>
    <t>Is there a private space where the detainees can talk to officials from international organizations / NGO?</t>
  </si>
  <si>
    <t>Do migrants have access to legal services?</t>
  </si>
  <si>
    <t>Do the majority of detainees have passports, identification card or other documents?</t>
  </si>
  <si>
    <t>Are psychosocial support services available?</t>
  </si>
  <si>
    <t>Is family-tracing available to migrants?</t>
  </si>
  <si>
    <t>How much time do migrants spend outdoors during the day?</t>
  </si>
  <si>
    <t>How much electrical and functioning ligthing is at the center?</t>
  </si>
  <si>
    <t>Is the ventilation system working in the center?</t>
  </si>
  <si>
    <t>How frequent are power cuts?</t>
  </si>
  <si>
    <t>Do migrants have access to mobile phones?</t>
  </si>
  <si>
    <t>Are migrants able to make international calls?</t>
  </si>
  <si>
    <t>Do migrants have access to printed media?</t>
  </si>
  <si>
    <t>Do migrants have access to television?</t>
  </si>
  <si>
    <t>Do migrants have access to the internet?</t>
  </si>
  <si>
    <t>Who did you collect the information for this assessment from? (KI 1)</t>
  </si>
  <si>
    <t>KI2</t>
  </si>
  <si>
    <t>KI3</t>
  </si>
  <si>
    <t>KI4</t>
  </si>
  <si>
    <t>DC Name No spaces</t>
  </si>
  <si>
    <t>ابو سليم</t>
  </si>
  <si>
    <t>Yes</t>
  </si>
  <si>
    <t>No</t>
  </si>
  <si>
    <t>All</t>
  </si>
  <si>
    <t>Don’t know</t>
  </si>
  <si>
    <t>Government (DCIM)</t>
  </si>
  <si>
    <t>Don't Know</t>
  </si>
  <si>
    <t>Don't know</t>
  </si>
  <si>
    <t>A lot</t>
  </si>
  <si>
    <t>Often</t>
  </si>
  <si>
    <t>No power cuts</t>
  </si>
  <si>
    <t>DCIM Detention centre manager</t>
  </si>
  <si>
    <t>Ain Zara</t>
  </si>
  <si>
    <t>عين زارة</t>
  </si>
  <si>
    <t>Often (at least once a week)</t>
  </si>
  <si>
    <t>Treated on site if/when a health staff comes</t>
  </si>
  <si>
    <t>Irregularly (available every once in a while)</t>
  </si>
  <si>
    <t>None</t>
  </si>
  <si>
    <t>Few</t>
  </si>
  <si>
    <t>Not applicable (no births)</t>
  </si>
  <si>
    <t>Three times a day</t>
  </si>
  <si>
    <t>More than half a day</t>
  </si>
  <si>
    <t>Irregulary</t>
  </si>
  <si>
    <t>Occasional</t>
  </si>
  <si>
    <t>Al Bayda</t>
  </si>
  <si>
    <t>البيضاء 1</t>
  </si>
  <si>
    <t>Sudan</t>
  </si>
  <si>
    <t>Egypt</t>
  </si>
  <si>
    <t>Chad</t>
  </si>
  <si>
    <t>Nigeria</t>
  </si>
  <si>
    <t>Never</t>
  </si>
  <si>
    <t>Twice a day</t>
  </si>
  <si>
    <t>Less than half a day</t>
  </si>
  <si>
    <t>DCIM Detention centre staff member</t>
  </si>
  <si>
    <t>Al kufra</t>
  </si>
  <si>
    <t>الكفرة الجوف</t>
  </si>
  <si>
    <t>Referred to the hospital</t>
  </si>
  <si>
    <t>Some</t>
  </si>
  <si>
    <t>Once a day</t>
  </si>
  <si>
    <t>Benghazi Ganfouda</t>
  </si>
  <si>
    <t>بنغازي قنفودة</t>
  </si>
  <si>
    <t>Bangladesh</t>
  </si>
  <si>
    <t>Eritrea</t>
  </si>
  <si>
    <t>Regularly (available most of the time)</t>
  </si>
  <si>
    <t>Limited access to outdoors</t>
  </si>
  <si>
    <t>Limited</t>
  </si>
  <si>
    <t>No ventilation</t>
  </si>
  <si>
    <t>Ghiryan Aburshada</t>
  </si>
  <si>
    <t xml:space="preserve"> غريان أبو رشادة</t>
  </si>
  <si>
    <t>Frequent</t>
  </si>
  <si>
    <t>Ghiryan Al Hamra</t>
  </si>
  <si>
    <t>غريان الحمراء</t>
  </si>
  <si>
    <t>NGO worker active in detention centre</t>
  </si>
  <si>
    <t>Shara Zawya</t>
  </si>
  <si>
    <t>شارع الزاوية</t>
  </si>
  <si>
    <t>They move freely between indoors and outdoors</t>
  </si>
  <si>
    <t>Triq al Sika</t>
  </si>
  <si>
    <t>طريق السكة</t>
  </si>
  <si>
    <t>Niger</t>
  </si>
  <si>
    <t>Somalia</t>
  </si>
  <si>
    <t>Pakistan</t>
  </si>
  <si>
    <t>Zliten</t>
  </si>
  <si>
    <t>زليتن</t>
  </si>
  <si>
    <t>Glossary of Terms</t>
  </si>
  <si>
    <r>
      <t xml:space="preserve">Official Detention Centre capacity: </t>
    </r>
    <r>
      <rPr>
        <sz val="11"/>
        <color rgb="FF000000"/>
        <rFont val="Calibri"/>
        <family val="2"/>
      </rPr>
      <t>The maximum number of migrants the detention centre is able to contain.</t>
    </r>
  </si>
  <si>
    <r>
      <t xml:space="preserve">Number of staff in detention centre: </t>
    </r>
    <r>
      <rPr>
        <sz val="11"/>
        <color rgb="FF000000"/>
        <rFont val="Calibri"/>
        <family val="2"/>
      </rPr>
      <t>The total number of DCIM employees currently working in the detention centre.</t>
    </r>
  </si>
  <si>
    <r>
      <t xml:space="preserve">Registration system: </t>
    </r>
    <r>
      <rPr>
        <sz val="11"/>
        <color rgb="FF000000"/>
        <rFont val="Calibri"/>
        <family val="2"/>
      </rPr>
      <t>A system of gathering details from migrants when they enter the centre where the data is stored in a filing system or databse.</t>
    </r>
  </si>
  <si>
    <r>
      <t xml:space="preserve">Number of migrants in detention: </t>
    </r>
    <r>
      <rPr>
        <sz val="11"/>
        <color rgb="FF000000"/>
        <rFont val="Calibri"/>
        <family val="2"/>
      </rPr>
      <t>The total number of migrants in detention on the day of assessment.</t>
    </r>
    <r>
      <rPr>
        <b/>
        <sz val="11"/>
        <color rgb="FF000000"/>
        <rFont val="Calibri"/>
        <family val="2"/>
      </rPr>
      <t xml:space="preserve"> </t>
    </r>
  </si>
  <si>
    <r>
      <t>Unaccompanied or separated minors:</t>
    </r>
    <r>
      <rPr>
        <sz val="11"/>
        <color rgb="FF000000"/>
        <rFont val="Calibri"/>
        <family val="2"/>
      </rPr>
      <t xml:space="preserve"> Children who have been separated from both parents and other relatives and are not being cared for by any adult, who, by law or custom, is responsible for doing so.</t>
    </r>
  </si>
  <si>
    <r>
      <t>Lactating women</t>
    </r>
    <r>
      <rPr>
        <sz val="11"/>
        <color rgb="FF000000"/>
        <rFont val="Calibri"/>
        <family val="2"/>
      </rPr>
      <t>: Number of women who are currently breastfeeding in the detention centre</t>
    </r>
  </si>
  <si>
    <r>
      <t>Number of pregnant women:</t>
    </r>
    <r>
      <rPr>
        <sz val="11"/>
        <color rgb="FF000000"/>
        <rFont val="Calibri"/>
        <family val="2"/>
      </rPr>
      <t xml:space="preserve"> Number of women who are expecting a child currently in the detention centre.</t>
    </r>
  </si>
  <si>
    <r>
      <t>Health services include any of the following:</t>
    </r>
    <r>
      <rPr>
        <sz val="11"/>
        <color rgb="FF000000"/>
        <rFont val="Calibri"/>
        <family val="2"/>
      </rPr>
      <t xml:space="preserve"> Clinic on site, referral to hospital, vaccinations, provision of medicines to migrants when required, supplementary feeding to mothers or to young children.</t>
    </r>
  </si>
  <si>
    <t>Frequency of service provision</t>
  </si>
  <si>
    <r>
      <t>·</t>
    </r>
    <r>
      <rPr>
        <sz val="7"/>
        <color rgb="FF000000"/>
        <rFont val="Times New Roman"/>
        <family val="1"/>
      </rPr>
      <t xml:space="preserve">       </t>
    </r>
    <r>
      <rPr>
        <b/>
        <sz val="11"/>
        <color rgb="FF000000"/>
        <rFont val="Calibri"/>
        <family val="2"/>
      </rPr>
      <t>Often:</t>
    </r>
    <r>
      <rPr>
        <sz val="11"/>
        <color rgb="FF000000"/>
        <rFont val="Calibri"/>
        <family val="2"/>
      </rPr>
      <t xml:space="preserve"> At least once a week</t>
    </r>
  </si>
  <si>
    <r>
      <t>·</t>
    </r>
    <r>
      <rPr>
        <sz val="7"/>
        <color rgb="FF000000"/>
        <rFont val="Times New Roman"/>
        <family val="1"/>
      </rPr>
      <t xml:space="preserve">       </t>
    </r>
    <r>
      <rPr>
        <b/>
        <sz val="11"/>
        <color rgb="FF000000"/>
        <rFont val="Calibri"/>
        <family val="2"/>
      </rPr>
      <t>Irregularly:</t>
    </r>
    <r>
      <rPr>
        <sz val="11"/>
        <color rgb="FF000000"/>
        <rFont val="Calibri"/>
        <family val="2"/>
      </rPr>
      <t xml:space="preserve"> Once every few weeks</t>
    </r>
  </si>
  <si>
    <r>
      <t>·</t>
    </r>
    <r>
      <rPr>
        <sz val="7"/>
        <color rgb="FF000000"/>
        <rFont val="Times New Roman"/>
        <family val="1"/>
      </rPr>
      <t xml:space="preserve">       </t>
    </r>
    <r>
      <rPr>
        <b/>
        <sz val="11"/>
        <color rgb="FF000000"/>
        <rFont val="Calibri"/>
        <family val="2"/>
      </rPr>
      <t xml:space="preserve">Don’t know: </t>
    </r>
    <r>
      <rPr>
        <sz val="11"/>
        <color rgb="FF000000"/>
        <rFont val="Calibri"/>
        <family val="2"/>
      </rPr>
      <t>Please select if KI does not have the answer available.</t>
    </r>
  </si>
  <si>
    <t>Regularity of medicine availability</t>
  </si>
  <si>
    <r>
      <t>·</t>
    </r>
    <r>
      <rPr>
        <sz val="7"/>
        <color rgb="FF000000"/>
        <rFont val="Times New Roman"/>
        <family val="1"/>
      </rPr>
      <t xml:space="preserve">       </t>
    </r>
    <r>
      <rPr>
        <b/>
        <sz val="11"/>
        <color rgb="FF000000"/>
        <rFont val="Calibri"/>
        <family val="2"/>
      </rPr>
      <t xml:space="preserve">Regularly: </t>
    </r>
    <r>
      <rPr>
        <sz val="11"/>
        <color rgb="FF000000"/>
        <rFont val="Calibri"/>
        <family val="2"/>
      </rPr>
      <t>Available for most days of the week</t>
    </r>
  </si>
  <si>
    <r>
      <t>·</t>
    </r>
    <r>
      <rPr>
        <sz val="7"/>
        <color rgb="FF000000"/>
        <rFont val="Times New Roman"/>
        <family val="1"/>
      </rPr>
      <t xml:space="preserve">       </t>
    </r>
    <r>
      <rPr>
        <b/>
        <sz val="11"/>
        <color rgb="FF000000"/>
        <rFont val="Calibri"/>
        <family val="2"/>
      </rPr>
      <t xml:space="preserve">Irregularly: </t>
    </r>
    <r>
      <rPr>
        <sz val="11"/>
        <color rgb="FF000000"/>
        <rFont val="Calibri"/>
        <family val="2"/>
      </rPr>
      <t>Available for only some days of the week</t>
    </r>
  </si>
  <si>
    <r>
      <t>·</t>
    </r>
    <r>
      <rPr>
        <sz val="7"/>
        <color rgb="FF000000"/>
        <rFont val="Times New Roman"/>
        <family val="1"/>
      </rPr>
      <t xml:space="preserve">       </t>
    </r>
    <r>
      <rPr>
        <b/>
        <sz val="11"/>
        <color rgb="FF000000"/>
        <rFont val="Calibri"/>
        <family val="2"/>
      </rPr>
      <t xml:space="preserve">Not available: </t>
    </r>
    <r>
      <rPr>
        <sz val="11"/>
        <color rgb="FF000000"/>
        <rFont val="Calibri"/>
        <family val="2"/>
      </rPr>
      <t>There is no access to it</t>
    </r>
  </si>
  <si>
    <r>
      <t>Supplementary feeding:</t>
    </r>
    <r>
      <rPr>
        <sz val="11"/>
        <color rgb="FF000000"/>
        <rFont val="Calibri"/>
        <family val="2"/>
      </rPr>
      <t xml:space="preserve"> A planned additional food or nutrient that is added to the usual diet, often as a powder, formula, or tablet.</t>
    </r>
  </si>
  <si>
    <t>Populations Affected</t>
  </si>
  <si>
    <r>
      <t>·</t>
    </r>
    <r>
      <rPr>
        <sz val="7"/>
        <color rgb="FF000000"/>
        <rFont val="Times New Roman"/>
        <family val="1"/>
      </rPr>
      <t xml:space="preserve">       </t>
    </r>
    <r>
      <rPr>
        <b/>
        <sz val="11"/>
        <color rgb="FF000000"/>
        <rFont val="Calibri"/>
        <family val="2"/>
      </rPr>
      <t xml:space="preserve">Few:  </t>
    </r>
    <r>
      <rPr>
        <sz val="11"/>
        <color rgb="FF000000"/>
        <rFont val="Calibri"/>
        <family val="2"/>
      </rPr>
      <t>Less than 5% of the population</t>
    </r>
    <r>
      <rPr>
        <b/>
        <sz val="11"/>
        <color rgb="FF000000"/>
        <rFont val="Calibri"/>
        <family val="2"/>
      </rPr>
      <t xml:space="preserve"> </t>
    </r>
  </si>
  <si>
    <r>
      <t>·</t>
    </r>
    <r>
      <rPr>
        <sz val="7"/>
        <color rgb="FF000000"/>
        <rFont val="Times New Roman"/>
        <family val="1"/>
      </rPr>
      <t xml:space="preserve">       </t>
    </r>
    <r>
      <rPr>
        <b/>
        <sz val="11"/>
        <color rgb="FF000000"/>
        <rFont val="Calibri"/>
        <family val="2"/>
      </rPr>
      <t xml:space="preserve">Some: </t>
    </r>
    <r>
      <rPr>
        <sz val="11"/>
        <color rgb="FF000000"/>
        <rFont val="Calibri"/>
        <family val="2"/>
      </rPr>
      <t>Between 5 and 20% of the population</t>
    </r>
  </si>
  <si>
    <r>
      <t>·</t>
    </r>
    <r>
      <rPr>
        <sz val="7"/>
        <color rgb="FF000000"/>
        <rFont val="Times New Roman"/>
        <family val="1"/>
      </rPr>
      <t xml:space="preserve">       </t>
    </r>
    <r>
      <rPr>
        <b/>
        <sz val="11"/>
        <color rgb="FF000000"/>
        <rFont val="Calibri"/>
        <family val="2"/>
      </rPr>
      <t xml:space="preserve">A lot: </t>
    </r>
    <r>
      <rPr>
        <sz val="11"/>
        <color rgb="FF000000"/>
        <rFont val="Calibri"/>
        <family val="2"/>
      </rPr>
      <t>Over 20% of the population</t>
    </r>
  </si>
  <si>
    <r>
      <t>·</t>
    </r>
    <r>
      <rPr>
        <sz val="7"/>
        <color rgb="FF000000"/>
        <rFont val="Times New Roman"/>
        <family val="1"/>
      </rPr>
      <t xml:space="preserve">       </t>
    </r>
    <r>
      <rPr>
        <b/>
        <sz val="11"/>
        <color rgb="FF000000"/>
        <rFont val="Calibri"/>
        <family val="2"/>
      </rPr>
      <t xml:space="preserve">Malnutrition: </t>
    </r>
    <r>
      <rPr>
        <sz val="11"/>
        <color rgb="FF000000"/>
        <rFont val="Calibri"/>
        <family val="2"/>
      </rPr>
      <t>Condition that develops when the body does not get the right amount of the vitamins, minerals, and other nutrients it needs to maintain healthy tissues and organ function.</t>
    </r>
  </si>
  <si>
    <r>
      <t>·</t>
    </r>
    <r>
      <rPr>
        <sz val="7"/>
        <color rgb="FF000000"/>
        <rFont val="Times New Roman"/>
        <family val="1"/>
      </rPr>
      <t xml:space="preserve">       </t>
    </r>
    <r>
      <rPr>
        <b/>
        <sz val="11"/>
        <color rgb="FF000000"/>
        <rFont val="Calibri"/>
        <family val="2"/>
      </rPr>
      <t>Dehydration:</t>
    </r>
    <r>
      <rPr>
        <sz val="11"/>
        <color rgb="FF000000"/>
        <rFont val="Calibri"/>
        <family val="2"/>
      </rPr>
      <t xml:space="preserve"> a harmful reduction in the amount of water in the body.</t>
    </r>
  </si>
  <si>
    <r>
      <t>·</t>
    </r>
    <r>
      <rPr>
        <sz val="7"/>
        <color rgb="FF000000"/>
        <rFont val="Times New Roman"/>
        <family val="1"/>
      </rPr>
      <t xml:space="preserve">       </t>
    </r>
    <r>
      <rPr>
        <b/>
        <sz val="11"/>
        <color rgb="FF000000"/>
        <rFont val="Calibri"/>
        <family val="2"/>
      </rPr>
      <t xml:space="preserve">Regular availability of drinking water: </t>
    </r>
    <r>
      <rPr>
        <sz val="11"/>
        <color rgb="FF000000"/>
        <rFont val="Calibri"/>
        <family val="2"/>
      </rPr>
      <t>Water that is safe to drink is usually available with rarely any shortages.</t>
    </r>
  </si>
  <si>
    <r>
      <t>·</t>
    </r>
    <r>
      <rPr>
        <sz val="7"/>
        <color rgb="FF000000"/>
        <rFont val="Times New Roman"/>
        <family val="1"/>
      </rPr>
      <t xml:space="preserve">       </t>
    </r>
    <r>
      <rPr>
        <b/>
        <sz val="11"/>
        <color rgb="FF000000"/>
        <rFont val="Calibri"/>
        <family val="2"/>
      </rPr>
      <t xml:space="preserve">Functioning latrines: </t>
    </r>
    <r>
      <rPr>
        <sz val="11"/>
        <color rgb="FF000000"/>
        <rFont val="Calibri"/>
        <family val="2"/>
      </rPr>
      <t>Toilet or other human waste disposal facility that is connected to the sewage system in the centre and functioning within.</t>
    </r>
  </si>
  <si>
    <r>
      <t>·</t>
    </r>
    <r>
      <rPr>
        <sz val="7"/>
        <color rgb="FF000000"/>
        <rFont val="Times New Roman"/>
        <family val="1"/>
      </rPr>
      <t xml:space="preserve">       </t>
    </r>
    <r>
      <rPr>
        <b/>
        <sz val="11"/>
        <color rgb="FF000000"/>
        <rFont val="Calibri"/>
        <family val="2"/>
      </rPr>
      <t xml:space="preserve">Sanitary hygiene kits: </t>
    </r>
    <r>
      <rPr>
        <sz val="11"/>
        <color rgb="FF000000"/>
        <rFont val="Calibri"/>
        <family val="2"/>
      </rPr>
      <t>Kits that may include some or more of the following: bucket, soap, sponge, toothbrush, toothpaste, towels, shampoo, and possibly sanitary napkins.</t>
    </r>
  </si>
  <si>
    <r>
      <t>·</t>
    </r>
    <r>
      <rPr>
        <sz val="7"/>
        <color rgb="FF000000"/>
        <rFont val="Times New Roman"/>
        <family val="1"/>
      </rPr>
      <t xml:space="preserve">       </t>
    </r>
    <r>
      <rPr>
        <b/>
        <sz val="11"/>
        <color rgb="FF000000"/>
        <rFont val="Calibri"/>
        <family val="2"/>
      </rPr>
      <t xml:space="preserve">Laundry facilities: </t>
    </r>
    <r>
      <rPr>
        <sz val="11"/>
        <color rgb="FF000000"/>
        <rFont val="Calibri"/>
        <family val="2"/>
      </rPr>
      <t>Machine and capability to wash clothing at temperatures of 60°C or higher.</t>
    </r>
  </si>
  <si>
    <r>
      <t xml:space="preserve">Provision of food in centre: </t>
    </r>
    <r>
      <rPr>
        <sz val="11"/>
        <color rgb="FF000000"/>
        <rFont val="Calibri"/>
        <family val="2"/>
      </rPr>
      <t>Centre provides at least one meal per day to each migrant present.</t>
    </r>
  </si>
  <si>
    <r>
      <t>Access to legal services</t>
    </r>
    <r>
      <rPr>
        <sz val="11"/>
        <color rgb="FF000000"/>
        <rFont val="Calibri"/>
        <family val="2"/>
      </rPr>
      <t>: Access to a lawyer for legal counsel, or to embassy in case of lost/missing documentation.</t>
    </r>
  </si>
  <si>
    <r>
      <t xml:space="preserve">Majority of detainees: </t>
    </r>
    <r>
      <rPr>
        <sz val="11"/>
        <color rgb="FF000000"/>
        <rFont val="Calibri"/>
        <family val="2"/>
      </rPr>
      <t>Over half of the detention centre population.</t>
    </r>
  </si>
  <si>
    <r>
      <t>Psychosocial services:</t>
    </r>
    <r>
      <rPr>
        <sz val="11"/>
        <color rgb="FF000000"/>
        <rFont val="Calibri"/>
        <family val="2"/>
      </rPr>
      <t xml:space="preserve"> Directed towards individuals who are not able to cope with the recent events or the new situation in which they live.</t>
    </r>
  </si>
  <si>
    <r>
      <t xml:space="preserve">Family tracing: </t>
    </r>
    <r>
      <rPr>
        <sz val="11"/>
        <color rgb="FF000000"/>
        <rFont val="Calibri"/>
        <family val="2"/>
      </rPr>
      <t>Services to help migrants locate missing family members.</t>
    </r>
  </si>
  <si>
    <t>Migrants' access to outdoor spaces</t>
  </si>
  <si>
    <r>
      <t xml:space="preserve">·       Freely move: </t>
    </r>
    <r>
      <rPr>
        <sz val="10"/>
        <color rgb="FF000000"/>
        <rFont val="Arial"/>
        <family val="2"/>
      </rPr>
      <t>They move freely between indoors and outdoors</t>
    </r>
  </si>
  <si>
    <r>
      <t xml:space="preserve">·       More than half a day: </t>
    </r>
    <r>
      <rPr>
        <sz val="10"/>
        <color rgb="FF000000"/>
        <rFont val="Arial"/>
        <family val="2"/>
      </rPr>
      <t>They have access to outoor spaces for less than half a day</t>
    </r>
  </si>
  <si>
    <r>
      <rPr>
        <b/>
        <sz val="10"/>
        <color rgb="FF000000"/>
        <rFont val="Arial"/>
        <family val="2"/>
      </rPr>
      <t>·  </t>
    </r>
    <r>
      <rPr>
        <sz val="10"/>
        <color rgb="FF000000"/>
        <rFont val="Arial"/>
        <family val="2"/>
      </rPr>
      <t>    </t>
    </r>
    <r>
      <rPr>
        <b/>
        <sz val="10"/>
        <color rgb="FF000000"/>
        <rFont val="Arial"/>
        <family val="2"/>
      </rPr>
      <t xml:space="preserve"> Less than half a day: </t>
    </r>
    <r>
      <rPr>
        <sz val="10"/>
        <color rgb="FF000000"/>
        <rFont val="Arial"/>
        <family val="2"/>
      </rPr>
      <t>They have access to outoor spaces for less than half a day</t>
    </r>
  </si>
  <si>
    <r>
      <t xml:space="preserve">·       Limited access to outdoors: </t>
    </r>
    <r>
      <rPr>
        <sz val="10"/>
        <color rgb="FF000000"/>
        <rFont val="Arial"/>
        <family val="2"/>
      </rPr>
      <t>Migrants only rarely can go outdoors</t>
    </r>
  </si>
  <si>
    <t xml:space="preserve">Availability of electricity and functional lighting: </t>
  </si>
  <si>
    <r>
      <t>·</t>
    </r>
    <r>
      <rPr>
        <sz val="7"/>
        <color rgb="FF000000"/>
        <rFont val="Times New Roman"/>
        <family val="1"/>
      </rPr>
      <t xml:space="preserve">       </t>
    </r>
    <r>
      <rPr>
        <b/>
        <sz val="11"/>
        <color rgb="FF000000"/>
        <rFont val="Calibri"/>
        <family val="2"/>
      </rPr>
      <t>A</t>
    </r>
    <r>
      <rPr>
        <sz val="11"/>
        <color rgb="FF000000"/>
        <rFont val="Calibri"/>
        <family val="2"/>
      </rPr>
      <t xml:space="preserve"> </t>
    </r>
    <r>
      <rPr>
        <b/>
        <sz val="11"/>
        <color rgb="FF000000"/>
        <rFont val="Calibri"/>
        <family val="2"/>
      </rPr>
      <t xml:space="preserve">lot: </t>
    </r>
    <r>
      <rPr>
        <sz val="11"/>
        <color rgb="FF000000"/>
        <rFont val="Calibri"/>
        <family val="2"/>
      </rPr>
      <t>All parts of the centre are well lit</t>
    </r>
    <r>
      <rPr>
        <b/>
        <sz val="11"/>
        <color rgb="FF000000"/>
        <rFont val="Calibri"/>
        <family val="2"/>
      </rPr>
      <t xml:space="preserve"> </t>
    </r>
    <r>
      <rPr>
        <sz val="11"/>
        <color rgb="FF000000"/>
        <rFont val="Calibri"/>
        <family val="2"/>
      </rPr>
      <t>most of the time.</t>
    </r>
  </si>
  <si>
    <r>
      <t>·</t>
    </r>
    <r>
      <rPr>
        <sz val="7"/>
        <color rgb="FF000000"/>
        <rFont val="Times New Roman"/>
        <family val="1"/>
      </rPr>
      <t xml:space="preserve">       </t>
    </r>
    <r>
      <rPr>
        <b/>
        <sz val="11"/>
        <color rgb="FF000000"/>
        <rFont val="Calibri"/>
        <family val="2"/>
      </rPr>
      <t xml:space="preserve">Some: </t>
    </r>
    <r>
      <rPr>
        <sz val="11"/>
        <color rgb="FF000000"/>
        <rFont val="Calibri"/>
        <family val="2"/>
      </rPr>
      <t>Some parts of the centre are lit some of the time.</t>
    </r>
  </si>
  <si>
    <r>
      <t>·</t>
    </r>
    <r>
      <rPr>
        <sz val="7"/>
        <color rgb="FF000000"/>
        <rFont val="Times New Roman"/>
        <family val="1"/>
      </rPr>
      <t xml:space="preserve">       </t>
    </r>
    <r>
      <rPr>
        <b/>
        <sz val="11"/>
        <color rgb="FF000000"/>
        <rFont val="Calibri"/>
        <family val="2"/>
      </rPr>
      <t xml:space="preserve">Limited: </t>
    </r>
    <r>
      <rPr>
        <sz val="11"/>
        <color rgb="FF000000"/>
        <rFont val="Calibri"/>
        <family val="2"/>
      </rPr>
      <t>Lighting is available in only a few parts of the centre or not very regularly.</t>
    </r>
  </si>
  <si>
    <r>
      <t>·</t>
    </r>
    <r>
      <rPr>
        <sz val="7"/>
        <color rgb="FF000000"/>
        <rFont val="Times New Roman"/>
        <family val="1"/>
      </rPr>
      <t xml:space="preserve">       </t>
    </r>
    <r>
      <rPr>
        <b/>
        <sz val="11"/>
        <color rgb="FF000000"/>
        <rFont val="Calibri"/>
        <family val="2"/>
      </rPr>
      <t>None:</t>
    </r>
    <r>
      <rPr>
        <sz val="11"/>
        <color rgb="FF000000"/>
        <rFont val="Calibri"/>
        <family val="2"/>
      </rPr>
      <t xml:space="preserve"> No electricity or electrical lighting are available in the centre most of the time.</t>
    </r>
  </si>
  <si>
    <r>
      <t>·</t>
    </r>
    <r>
      <rPr>
        <sz val="7"/>
        <color rgb="FF000000"/>
        <rFont val="Times New Roman"/>
        <family val="1"/>
      </rPr>
      <t xml:space="preserve">       </t>
    </r>
    <r>
      <rPr>
        <b/>
        <sz val="11"/>
        <color rgb="FF000000"/>
        <rFont val="Calibri"/>
        <family val="2"/>
      </rPr>
      <t xml:space="preserve">Frequent: </t>
    </r>
    <r>
      <rPr>
        <sz val="11"/>
        <color rgb="FF000000"/>
        <rFont val="Calibri"/>
        <family val="2"/>
      </rPr>
      <t>Power cuts occur several times a week.</t>
    </r>
  </si>
  <si>
    <r>
      <t>·</t>
    </r>
    <r>
      <rPr>
        <sz val="7"/>
        <color rgb="FF000000"/>
        <rFont val="Times New Roman"/>
        <family val="1"/>
      </rPr>
      <t xml:space="preserve">       </t>
    </r>
    <r>
      <rPr>
        <b/>
        <sz val="11"/>
        <color rgb="FF000000"/>
        <rFont val="Calibri"/>
        <family val="2"/>
      </rPr>
      <t>Occasional:</t>
    </r>
    <r>
      <rPr>
        <sz val="11"/>
        <color rgb="FF000000"/>
        <rFont val="Calibri"/>
        <family val="2"/>
      </rPr>
      <t xml:space="preserve"> Power cuts occur several times a month.</t>
    </r>
  </si>
  <si>
    <r>
      <t>·</t>
    </r>
    <r>
      <rPr>
        <sz val="7"/>
        <color rgb="FF000000"/>
        <rFont val="Times New Roman"/>
        <family val="1"/>
      </rPr>
      <t xml:space="preserve">       </t>
    </r>
    <r>
      <rPr>
        <b/>
        <sz val="11"/>
        <color rgb="FF000000"/>
        <rFont val="Calibri"/>
        <family val="2"/>
      </rPr>
      <t xml:space="preserve">No power cuts: </t>
    </r>
    <r>
      <rPr>
        <sz val="11"/>
        <color rgb="FF000000"/>
        <rFont val="Calibri"/>
        <family val="2"/>
      </rPr>
      <t>Power cuts don’t usually occur.</t>
    </r>
  </si>
  <si>
    <r>
      <t>·</t>
    </r>
    <r>
      <rPr>
        <sz val="7"/>
        <color rgb="FF000000"/>
        <rFont val="Times New Roman"/>
        <family val="1"/>
      </rPr>
      <t xml:space="preserve">       </t>
    </r>
    <r>
      <rPr>
        <b/>
        <sz val="11"/>
        <color rgb="FF000000"/>
        <rFont val="Calibri"/>
        <family val="2"/>
      </rPr>
      <t xml:space="preserve">Don’t know: </t>
    </r>
    <r>
      <rPr>
        <sz val="11"/>
        <color rgb="FF000000"/>
        <rFont val="Calibri"/>
        <family val="2"/>
      </rPr>
      <t>KI does not have this information available.</t>
    </r>
  </si>
  <si>
    <r>
      <t xml:space="preserve">Access to mobile phones: </t>
    </r>
    <r>
      <rPr>
        <sz val="11"/>
        <color rgb="FF000000"/>
        <rFont val="Calibri"/>
        <family val="2"/>
      </rPr>
      <t>Migrants are able to use a mobile phone every once in a while if needed.</t>
    </r>
  </si>
  <si>
    <r>
      <t xml:space="preserve">Ability to make international calls: </t>
    </r>
    <r>
      <rPr>
        <sz val="11"/>
        <color rgb="FF000000"/>
        <rFont val="Calibri"/>
        <family val="2"/>
      </rPr>
      <t>Migrants can make calls to other countries.</t>
    </r>
  </si>
  <si>
    <r>
      <t xml:space="preserve">Access to printed media: </t>
    </r>
    <r>
      <rPr>
        <sz val="11"/>
        <color rgb="FF000000"/>
        <rFont val="Calibri"/>
        <family val="2"/>
      </rPr>
      <t>Includes access to</t>
    </r>
    <r>
      <rPr>
        <b/>
        <sz val="11"/>
        <color rgb="FF000000"/>
        <rFont val="Calibri"/>
        <family val="2"/>
      </rPr>
      <t xml:space="preserve"> </t>
    </r>
    <r>
      <rPr>
        <sz val="11"/>
        <color rgb="FF000000"/>
        <rFont val="Calibri"/>
        <family val="2"/>
      </rPr>
      <t>posters, brochures, books, or other printed material.</t>
    </r>
  </si>
  <si>
    <r>
      <t xml:space="preserve">Access to television: </t>
    </r>
    <r>
      <rPr>
        <sz val="11"/>
        <color rgb="FF000000"/>
        <rFont val="Calibri"/>
        <family val="2"/>
      </rPr>
      <t>There is a television in the centre that migrants can watch.</t>
    </r>
  </si>
  <si>
    <r>
      <t xml:space="preserve">Access to the internet: </t>
    </r>
    <r>
      <rPr>
        <sz val="11"/>
        <color rgb="FF000000"/>
        <rFont val="Calibri"/>
        <family val="2"/>
      </rPr>
      <t>Migrants are able to access</t>
    </r>
    <r>
      <rPr>
        <b/>
        <sz val="11"/>
        <color rgb="FF000000"/>
        <rFont val="Calibri"/>
        <family val="2"/>
      </rPr>
      <t xml:space="preserve"> </t>
    </r>
    <r>
      <rPr>
        <sz val="11"/>
        <color rgb="FF000000"/>
        <rFont val="Calibri"/>
        <family val="2"/>
      </rPr>
      <t>the internet either through a smart phone or computer on occasion.</t>
    </r>
  </si>
  <si>
    <r>
      <t xml:space="preserve">DTM Libya  - Detention Center Profiles </t>
    </r>
    <r>
      <rPr>
        <sz val="10"/>
        <color rgb="FF000000"/>
        <rFont val="Calibri Light"/>
        <family val="2"/>
      </rPr>
      <t>Version: 1</t>
    </r>
  </si>
  <si>
    <t xml:space="preserve">Methodology </t>
  </si>
  <si>
    <r>
      <t>Displacement Tracking Matrix (DTM)</t>
    </r>
    <r>
      <rPr>
        <sz val="10"/>
        <color rgb="FF0070C0"/>
        <rFont val="Calibri Light"/>
        <family val="2"/>
      </rPr>
      <t xml:space="preserve"> </t>
    </r>
    <r>
      <rPr>
        <sz val="10"/>
        <color rgb="FF000000"/>
        <rFont val="Arial"/>
        <family val="2"/>
      </rPr>
      <t>│</t>
    </r>
    <r>
      <rPr>
        <sz val="10"/>
        <color rgb="FF000000"/>
        <rFont val="Calibri Light"/>
        <family val="2"/>
      </rPr>
      <t xml:space="preserve"> International Organization for Migration (IOM)</t>
    </r>
  </si>
  <si>
    <t>What is Detention Centre Profiling?</t>
  </si>
  <si>
    <t xml:space="preserve">This document presents IOM Libya’s Detention Centre Profiling 2017 methodology. Part of IOM Libya’s Displacement Tracking Matrix (DTM) programme, Detention Centre Profiling has been implemented since May 2017 to monitor vulnerable populations in held in detention. </t>
  </si>
  <si>
    <t xml:space="preserve">Detention Centre Profiling is component of IOM Libya’s Displacement Tracking Matrix programme. IOM’s DTM programme is a set of methods and tools that permits the development of a common narrative to complex situations. It establishes a regular and dynamic system to monitor the vulnerabilities of beneficiaries and deliver routine information packages on Libya’s displaced and migrant populations. </t>
  </si>
  <si>
    <t>IOM Libya’s Detention Centre Profiling component is a data orientated tool that routinely provides specific sex and age demographic data and key secotrial information on individuals held in Libya’s detention Centres. Detention Centre Profiling is targeted at providing specific quantitative data to humanitarian actors working on migration. IOM Libya’s Detention Centre Profiling component captures data from across all accessible detention Centres managed by Libya’s Department for Combatting Illegal Migration (DCIM).</t>
  </si>
  <si>
    <t>Detention Centre Profiling Populations of Concern:</t>
  </si>
  <si>
    <r>
      <t xml:space="preserve">IOM defines a </t>
    </r>
    <r>
      <rPr>
        <b/>
        <sz val="10"/>
        <color rgb="FF44546A"/>
        <rFont val="Calibri Light"/>
        <family val="2"/>
      </rPr>
      <t xml:space="preserve">migrant </t>
    </r>
    <r>
      <rPr>
        <sz val="10"/>
        <color rgb="FF262626"/>
        <rFont val="Calibri Light"/>
        <family val="2"/>
      </rPr>
      <t xml:space="preserve">as any person who is moving or has moved across an international border or within a state away from his/her habitual place of residence, regardless of (1) the person’s legal status; (2) whether the movement is voluntary or involuntary; (3) what the causes for the movement are; or (4) what the length of the stay is. </t>
    </r>
    <r>
      <rPr>
        <sz val="10"/>
        <color rgb="FF000000"/>
        <rFont val="Calibri Light"/>
        <family val="2"/>
      </rPr>
      <t xml:space="preserve">For DTM programmatic purposes in Libya, a migrant is considered any person present in Libya who does not possess Libyan nationality. </t>
    </r>
    <r>
      <rPr>
        <sz val="10"/>
        <color rgb="FF262626"/>
        <rFont val="Calibri Light"/>
        <family val="2"/>
      </rPr>
      <t>As such, DTM does not differentiate between migrant statuses, length of residence in the country, or migratory intentions. It counts as migrants those who may have come from refugee producing countries, along with long-term residents and labour migrants who engage in a circular migration pattern between Libya and their countries of origin.</t>
    </r>
  </si>
  <si>
    <t xml:space="preserve">Objective of Detention Centre Profiling </t>
  </si>
  <si>
    <t>Detention Centre Profiles aim to provide in-depth snapshots of detention centres under the management of Libya’s Directorate for Combatting Illegal Migration (DCIM) in Libya.</t>
  </si>
  <si>
    <t>Modelled after the site assessments carried out by DTM in other contexts, such as South Sudan, these assessments gather information on the facilities of the centres in addition to the socio-demographic characteristics of migrants held in those centres.</t>
  </si>
  <si>
    <t>DTM indicators for Detention Centre Profiles were selected following consultations with specific actors working in detention and drawn from consultative meetings with humanitarian partners on DTM’s Mobility Tracking component.</t>
  </si>
  <si>
    <t xml:space="preserve">Each detention Centre assessed is selected based on accessibility. DTM’s expert assessments teams coordinate each assessment with IOM’s Assisted Voluntary Return and Repatriation (AVRR) and disembarkation support teams to ensure that IOM is providing a holistic approach to each of its interventions in a detention centre. </t>
  </si>
  <si>
    <t>IOM enumerators visit each detention centre as part of a larger IOM team carrying out activities in that centre.  Data will be collected through Key Informant interviews and inputted into the Detention Centre form.</t>
  </si>
  <si>
    <r>
      <t>KI Selection</t>
    </r>
    <r>
      <rPr>
        <sz val="11"/>
        <color rgb="FF000000"/>
        <rFont val="Calibri"/>
        <family val="2"/>
      </rPr>
      <t>:</t>
    </r>
  </si>
  <si>
    <t>Key Informants will ideally be a combination of:</t>
  </si>
  <si>
    <r>
      <t>·</t>
    </r>
    <r>
      <rPr>
        <sz val="7"/>
        <color rgb="FF000000"/>
        <rFont val="Times New Roman"/>
        <family val="1"/>
      </rPr>
      <t xml:space="preserve">       </t>
    </r>
    <r>
      <rPr>
        <sz val="11"/>
        <color rgb="FF000000"/>
        <rFont val="Calibri"/>
        <family val="2"/>
      </rPr>
      <t>Detention Centre Management staff</t>
    </r>
  </si>
  <si>
    <r>
      <t>·</t>
    </r>
    <r>
      <rPr>
        <sz val="7"/>
        <color rgb="FF000000"/>
        <rFont val="Times New Roman"/>
        <family val="1"/>
      </rPr>
      <t xml:space="preserve">       </t>
    </r>
    <r>
      <rPr>
        <sz val="11"/>
        <color rgb="FF000000"/>
        <rFont val="Calibri"/>
        <family val="2"/>
      </rPr>
      <t>Health workers from INGOs active in the detention centre</t>
    </r>
  </si>
  <si>
    <r>
      <t>·</t>
    </r>
    <r>
      <rPr>
        <sz val="7"/>
        <color rgb="FF000000"/>
        <rFont val="Times New Roman"/>
        <family val="1"/>
      </rPr>
      <t xml:space="preserve">       </t>
    </r>
    <r>
      <rPr>
        <sz val="11"/>
        <color rgb="FF000000"/>
        <rFont val="Calibri"/>
        <family val="2"/>
      </rPr>
      <t>Other NGO workers active in detention centre undertaking other services</t>
    </r>
  </si>
  <si>
    <t>Importantly DTM assessments teams are deployed in as part of larger team as it allows for greater flexibility in triangulating data and collecting multiple sources of information.</t>
  </si>
  <si>
    <t>All data is extract and triangulated from health workers present in centre, DCIM management, DCIM staff, NGO’s present in the detention centre and IOM’s AVVR team and disembarkation team. All data is triangulated at IOM office in Benghazi and Tripoli and shared with DTM Tunis office for final verification.</t>
  </si>
  <si>
    <t>The Detention Centre Profiles are a data-orientated product targeted at actors of the Mixed Migration Working Group (MMWG) who provide assistance and support to migrants in detention. The data collected in a Detention Centre Profile aims to support the MMWG in better targeting assistance within centres and align the members of the MMWG’s interventions with the needs and the vulnerabilities in each centre.</t>
  </si>
  <si>
    <t>Information gathered includes:</t>
  </si>
  <si>
    <r>
      <t>·</t>
    </r>
    <r>
      <rPr>
        <sz val="7"/>
        <color rgb="FF000000"/>
        <rFont val="Times New Roman"/>
        <family val="1"/>
      </rPr>
      <t xml:space="preserve">       </t>
    </r>
    <r>
      <rPr>
        <sz val="11"/>
        <color rgb="FF000000"/>
        <rFont val="Calibri"/>
        <family val="2"/>
      </rPr>
      <t>Site characteristics (number of employees, centre capacity, type and functionality of facilities available)</t>
    </r>
  </si>
  <si>
    <r>
      <t>·</t>
    </r>
    <r>
      <rPr>
        <sz val="7"/>
        <color rgb="FF000000"/>
        <rFont val="Times New Roman"/>
        <family val="1"/>
      </rPr>
      <t xml:space="preserve">       </t>
    </r>
    <r>
      <rPr>
        <sz val="11"/>
        <color rgb="FF000000"/>
        <rFont val="Calibri"/>
        <family val="2"/>
      </rPr>
      <t>Availability of services (availability of health, psychosocial, legal, translation, communication services)</t>
    </r>
  </si>
  <si>
    <r>
      <t>·</t>
    </r>
    <r>
      <rPr>
        <sz val="7"/>
        <color rgb="FF000000"/>
        <rFont val="Times New Roman"/>
        <family val="1"/>
      </rPr>
      <t xml:space="preserve">       </t>
    </r>
    <r>
      <rPr>
        <sz val="11"/>
        <color rgb="FF000000"/>
        <rFont val="Calibri"/>
        <family val="2"/>
      </rPr>
      <t>Population data (number of detainees, sex-age disaggregation, main nationalities)</t>
    </r>
  </si>
  <si>
    <r>
      <t>·</t>
    </r>
    <r>
      <rPr>
        <sz val="7"/>
        <color rgb="FF000000"/>
        <rFont val="Times New Roman"/>
        <family val="1"/>
      </rPr>
      <t xml:space="preserve">       </t>
    </r>
    <r>
      <rPr>
        <sz val="11"/>
        <color rgb="FF000000"/>
        <rFont val="Calibri"/>
        <family val="2"/>
      </rPr>
      <t xml:space="preserve">Detention centre conditions (Time spent in outdoor areas, </t>
    </r>
  </si>
  <si>
    <t>Data Collection Methodology</t>
  </si>
  <si>
    <r>
      <t xml:space="preserve">Building on the achievements of 2016, IOM’s DTM programme has delivered multiple trainings to all its enumerators on protection orientated DTM.  All DTM staff are trained in specific techniques on how to collect data through key informant interviews, direct observation and focus group discussions. Each enumerator has been trained specifically on a gender sensitive to data collection. </t>
    </r>
    <r>
      <rPr>
        <sz val="11"/>
        <color rgb="FF000000"/>
        <rFont val="Calibri"/>
        <family val="2"/>
      </rPr>
      <t>DTM Libya implements its Gender Sensitive Guidelines when carrying out Focus Group discussions (</t>
    </r>
    <r>
      <rPr>
        <i/>
        <sz val="11"/>
        <color rgb="FF000000"/>
        <rFont val="Calibri"/>
        <family val="2"/>
      </rPr>
      <t>See DTM Libya Gender Sensitive Focus Group Guidelines - Mobility Tracking DTM Libya)</t>
    </r>
    <r>
      <rPr>
        <sz val="11"/>
        <color rgb="FF000000"/>
        <rFont val="Calibri"/>
        <family val="2"/>
      </rPr>
      <t>.</t>
    </r>
  </si>
  <si>
    <t>Some of the methods employed are as follows:</t>
  </si>
  <si>
    <r>
      <t>·</t>
    </r>
    <r>
      <rPr>
        <sz val="7"/>
        <color rgb="FF000000"/>
        <rFont val="Times New Roman"/>
        <family val="1"/>
      </rPr>
      <t xml:space="preserve">       </t>
    </r>
    <r>
      <rPr>
        <b/>
        <sz val="11"/>
        <color rgb="FF000000"/>
        <rFont val="Calibri"/>
        <family val="2"/>
      </rPr>
      <t>Secondary data review</t>
    </r>
  </si>
  <si>
    <t xml:space="preserve">DTM routinely carries out desk reviews of it data both internally and externally. Internally DTM reviews Libya’s DTM data with IOM’s HQ DTM support team. Data shared with IOM’s DTM expert teams allows for the development of greater internal verification techniques. Externally DTM Libya works with specific groups such as the Information Management and Assessment Working Group (IMAWG) and the Mixed Migration Working Goup (MMWG). Additionally IOM’s DTM unit has established the Strategic Advisory Group (SAG) with the government of Libya to facilitate the exchange of data and triangulate existing data, reports, and assessment on Libya and using the results to develop implementation plans and to streamline reproting mechanisms to UNHCT. </t>
  </si>
  <si>
    <r>
      <t>·</t>
    </r>
    <r>
      <rPr>
        <sz val="7"/>
        <color rgb="FF000000"/>
        <rFont val="Times New Roman"/>
        <family val="1"/>
      </rPr>
      <t xml:space="preserve">       </t>
    </r>
    <r>
      <rPr>
        <b/>
        <sz val="11"/>
        <color rgb="FF000000"/>
        <rFont val="Calibri"/>
        <family val="2"/>
      </rPr>
      <t>Key Informant Interview</t>
    </r>
  </si>
  <si>
    <r>
      <t xml:space="preserve">Key informant interviews are the primary method of data collection and are done through direct interview with </t>
    </r>
    <r>
      <rPr>
        <sz val="11"/>
        <color rgb="FF181817"/>
        <rFont val="Calibri"/>
        <family val="2"/>
      </rPr>
      <t>DCIM managers, staff and representatives, as well as with humanitarian and social organizations, community leaders who are recognised representatives from Baladiya offices (Social Affairs; Muhalla Affairs; etc.). Key Informant interviews are done</t>
    </r>
    <r>
      <rPr>
        <sz val="11"/>
        <color rgb="FF000000"/>
        <rFont val="Calibri"/>
        <family val="2"/>
      </rPr>
      <t xml:space="preserve"> either at target location or remote location as determined by the accessibility and safety, and security situation for each particular location. When direct interview will not be possible, remote interview is carried out. </t>
    </r>
  </si>
  <si>
    <r>
      <t>·</t>
    </r>
    <r>
      <rPr>
        <sz val="7"/>
        <color rgb="FF000000"/>
        <rFont val="Times New Roman"/>
        <family val="1"/>
      </rPr>
      <t xml:space="preserve">       </t>
    </r>
    <r>
      <rPr>
        <b/>
        <sz val="11"/>
        <color rgb="FF000000"/>
        <rFont val="Calibri"/>
        <family val="2"/>
      </rPr>
      <t>Direct Observation</t>
    </r>
  </si>
  <si>
    <t xml:space="preserve">Direct observation is done when researchers have access to the Key Informant interviews directly at the site. It is done using the predefined checklist which is included as part of the form questionnaires. </t>
  </si>
  <si>
    <r>
      <t>·</t>
    </r>
    <r>
      <rPr>
        <sz val="7"/>
        <color rgb="FF000000"/>
        <rFont val="Times New Roman"/>
        <family val="1"/>
      </rPr>
      <t xml:space="preserve">       </t>
    </r>
    <r>
      <rPr>
        <b/>
        <sz val="11"/>
        <color rgb="FF000000"/>
        <rFont val="Calibri"/>
        <family val="2"/>
      </rPr>
      <t>Focus Group Discussion</t>
    </r>
  </si>
  <si>
    <r>
      <t>Where appropriate a focus group is held. DTM Libya implements its Gender Sensitive Guidelines when carrying out Focus Group discussions (</t>
    </r>
    <r>
      <rPr>
        <i/>
        <sz val="11"/>
        <color rgb="FF000000"/>
        <rFont val="Calibri"/>
        <family val="2"/>
      </rPr>
      <t>See DTM Libya Gender Sensitive Focus Group Guidelines - Mobility Tracking DTM Libya)</t>
    </r>
    <r>
      <rPr>
        <sz val="11"/>
        <color rgb="FF000000"/>
        <rFont val="Calibri"/>
        <family val="2"/>
      </rPr>
      <t>.</t>
    </r>
  </si>
  <si>
    <t>Coordination Mechanisms</t>
  </si>
  <si>
    <t>DTM is oriented at developing sustainability and resilience by building Libya's institutional capacity at all levels. Working with national NGOs, DTM aims to increase Libyan NGOs knowledge and capacity in managing large data collection systems. DTM will gain access to Libya's vulnerable populations by building its national counterparts’ capacities to deliver impartial and independent humanitarian action and gather life-saving geospatial data on vulnerable peoples’ needs and current situation.</t>
  </si>
  <si>
    <r>
      <t>In line with broader efforts at collaboration and communication, DTM works with the Libyan Government to build capacity, increase a discourse on Libya’s vulnerable populations and facilitate data collection efforts. DTM commitment to developing partnerships with the Libyan Government and the Bureau of Statistics aims to enrich DTM efforts and encourage relevant ministries to use DTM for their own policy and planning processes. To this end DTM has established the Strategic Advisory Group (SAG</t>
    </r>
    <r>
      <rPr>
        <b/>
        <sz val="11"/>
        <color rgb="FF000000"/>
        <rFont val="Calibri"/>
        <family val="2"/>
      </rPr>
      <t>)</t>
    </r>
    <r>
      <rPr>
        <sz val="11"/>
        <color rgb="FF000000"/>
        <rFont val="Calibri"/>
        <family val="2"/>
      </rPr>
      <t>.  The SAG has been established to ensure the regular coordination of technical meetings between IOM’s DTM unit, Libya’s humanitarian actors and Libyan Government. The SAG is to convene technical meetings with Libyan Government institutions to review DTM datasets, develop common operational datasets, inform Government counterparts of DTM methodology and developed collaborative exercises. The technical meetings provide the platform to exchange data collection techniques, better familiarize the Global DTM methodology to the Libyan context and provide a platform to build institutional capacity and resilience in data collection and humanitarian assistance delivery. This cooperation will be mutually beneficial, establishing a common platform for the effective exchange of information and coordination of activities.</t>
    </r>
  </si>
  <si>
    <t>Coordination with inter-agency partners especially related to assessments conducted by the Displacement Tracking Matrix allows for broader consensus on the credibility and relevance of the data, and encourages partners to incorporate the results of DTM data into their operational planning. To this end, DTM works with all relevant UN Working Groups and specifically with the Information Management and Assessment Working Group (IMAWG) and the Mixed Migration Working Group (MMWG). IOM is committed to enabling a more effective exchange of information regarding assessments, making them more relevant to the international community as a whole, and ensuring complementarity, rather than duplication of efforts, among agencies.</t>
  </si>
  <si>
    <t>Detention Centre Profile Assessment</t>
  </si>
  <si>
    <t>Indicator</t>
  </si>
  <si>
    <t>Type of Input</t>
  </si>
  <si>
    <t>Answer Choices</t>
  </si>
  <si>
    <t>Site Info</t>
  </si>
  <si>
    <t>Date of Assessment</t>
  </si>
  <si>
    <t>Select from Calendar</t>
  </si>
  <si>
    <t>Detention centre Name</t>
  </si>
  <si>
    <t xml:space="preserve">Dropdown list </t>
  </si>
  <si>
    <t>Enumerator Name</t>
  </si>
  <si>
    <t>Input</t>
  </si>
  <si>
    <t>Demographics</t>
  </si>
  <si>
    <t>What is the official capacity of this Detention Centre?</t>
  </si>
  <si>
    <t>Input or selection</t>
  </si>
  <si>
    <t>N#</t>
  </si>
  <si>
    <t>What is the official number of staff working at this Detention Centre?</t>
  </si>
  <si>
    <t>Is there a functioning registration system in place?</t>
  </si>
  <si>
    <t>Select one</t>
  </si>
  <si>
    <t>Y/N</t>
  </si>
  <si>
    <t xml:space="preserve">How many migrants are in this centre today?
</t>
  </si>
  <si>
    <t>Are women and men kept separately?</t>
  </si>
  <si>
    <t>Are children and adults kept separately?</t>
  </si>
  <si>
    <t>Out of the total number of migrants here, please provide the number of individuals in each category</t>
  </si>
  <si>
    <t>0 – 18 years</t>
  </si>
  <si>
    <t>19 - 59 years</t>
  </si>
  <si>
    <t>&gt; 60 years</t>
  </si>
  <si>
    <t>Select the top five nationalities present in Detention centre today and the number of migrants from each nationality.</t>
  </si>
  <si>
    <t>Dropdown to select nationality then input to put number</t>
  </si>
  <si>
    <t>All other nationalities</t>
  </si>
  <si>
    <t>Number of migrants per nationality:</t>
  </si>
  <si>
    <t>Number of unaccompanied children in centre today</t>
  </si>
  <si>
    <t>Number of breastfeeding women in centre today</t>
  </si>
  <si>
    <t>Number of pregnant women in centre today</t>
  </si>
  <si>
    <t>Health</t>
  </si>
  <si>
    <t>Are health services available at centre?</t>
  </si>
  <si>
    <t>Select one. (If YES is selected then KOBO opens the rest of the HEALTH section. If NO is selected KOBO moves to SHELTER-NFI)</t>
  </si>
  <si>
    <t xml:space="preserve">How often are health services available? </t>
  </si>
  <si>
    <t>Irregularly (once every few weeks)</t>
  </si>
  <si>
    <t>Y/N/Don't Know</t>
  </si>
  <si>
    <t>Given medicine by detention centre staff</t>
  </si>
  <si>
    <t>How often are medicines available in the centre?</t>
  </si>
  <si>
    <t xml:space="preserve">Is supplementary feeding available for young children? </t>
  </si>
  <si>
    <t>Many</t>
  </si>
  <si>
    <t>Multiple selections, input for last choice</t>
  </si>
  <si>
    <t>Fever</t>
  </si>
  <si>
    <t>Diarrhea</t>
  </si>
  <si>
    <t>Coughing/ respiratory tract infection</t>
  </si>
  <si>
    <t>Measles</t>
  </si>
  <si>
    <t>Lack of nutrition</t>
  </si>
  <si>
    <t>Dehydration</t>
  </si>
  <si>
    <r>
      <t xml:space="preserve">Others </t>
    </r>
    <r>
      <rPr>
        <i/>
        <sz val="11"/>
        <color theme="1"/>
        <rFont val="Calibri"/>
        <family val="2"/>
        <scheme val="minor"/>
      </rPr>
      <t>(please list)</t>
    </r>
  </si>
  <si>
    <t xml:space="preserve">If yes, where did the pregnant ladies give birth? </t>
  </si>
  <si>
    <t>On site at the Detention Centre</t>
  </si>
  <si>
    <t>At the hospital</t>
  </si>
  <si>
    <t>At a health clinic/centre</t>
  </si>
  <si>
    <t>Others (please list)</t>
  </si>
  <si>
    <t>Do migrants have regualr access to drinking water?</t>
  </si>
  <si>
    <t>Food Security</t>
  </si>
  <si>
    <t>How often is food supplied  (select one option)</t>
  </si>
  <si>
    <t>Who are the food distributions supported by? (multiple choice one option)</t>
  </si>
  <si>
    <t>NGO</t>
  </si>
  <si>
    <t>UN Agency</t>
  </si>
  <si>
    <t>Protection</t>
  </si>
  <si>
    <t>How much electrical and functioning ligthing is at the centre?</t>
  </si>
  <si>
    <t xml:space="preserve">Limited </t>
  </si>
  <si>
    <t>Is the ventilation system working in the centre?</t>
  </si>
  <si>
    <t xml:space="preserve">Often </t>
  </si>
  <si>
    <t>Y/N/Don't know</t>
  </si>
  <si>
    <t>Information Source</t>
  </si>
  <si>
    <t>Who did you collect the information for this assessment from?</t>
  </si>
  <si>
    <t>DCIM detention centre staff member</t>
  </si>
  <si>
    <t xml:space="preserve"> Other, please specify</t>
  </si>
  <si>
    <t xml:space="preserve">Detention centres EN </t>
  </si>
  <si>
    <t>Geodivision</t>
  </si>
  <si>
    <t>Detention centres AR</t>
  </si>
  <si>
    <t>Name</t>
  </si>
  <si>
    <t>Abu Salim al janubi</t>
  </si>
  <si>
    <t>Tripoli</t>
  </si>
  <si>
    <t>West</t>
  </si>
  <si>
    <t>Ain zara</t>
  </si>
  <si>
    <t>Ain Zara</t>
  </si>
  <si>
    <t>El Zawiyah El Kadima</t>
  </si>
  <si>
    <t>Albayda</t>
  </si>
  <si>
    <t>Al Jabal Al Akhdar</t>
  </si>
  <si>
    <t>East</t>
  </si>
  <si>
    <t>Al Bayda 2</t>
  </si>
  <si>
    <t>البيضاء 2</t>
  </si>
  <si>
    <t>Jawf markaz</t>
  </si>
  <si>
    <t>Alkufra</t>
  </si>
  <si>
    <t>Alkufra, Jawf</t>
  </si>
  <si>
    <t>Al Serraj</t>
  </si>
  <si>
    <t>Janzour al sharkiyah</t>
  </si>
  <si>
    <t>Azzintan</t>
  </si>
  <si>
    <t>Al Jabal Al Gharbi</t>
  </si>
  <si>
    <t>السراج</t>
  </si>
  <si>
    <t>Al Zintan</t>
  </si>
  <si>
    <t>Al markaz /Azzintan</t>
  </si>
  <si>
    <t>الزنتان</t>
  </si>
  <si>
    <t>Alabyar</t>
  </si>
  <si>
    <t>Al radmani</t>
  </si>
  <si>
    <t>Benghazi</t>
  </si>
  <si>
    <t>الابيار</t>
  </si>
  <si>
    <t>Al-Fallah</t>
  </si>
  <si>
    <t>Bab Assalam</t>
  </si>
  <si>
    <t>الفلاح</t>
  </si>
  <si>
    <t>Al Fallah</t>
  </si>
  <si>
    <t>Algatroun</t>
  </si>
  <si>
    <t>Murzuq</t>
  </si>
  <si>
    <t>South</t>
  </si>
  <si>
    <t>القطرون</t>
  </si>
  <si>
    <t>Al Gatroun</t>
  </si>
  <si>
    <t>Al-Guweia</t>
  </si>
  <si>
    <t>Al  Guweia</t>
  </si>
  <si>
    <t>Garabolli</t>
  </si>
  <si>
    <t>Almargeb</t>
  </si>
  <si>
    <t>القرة بولي</t>
  </si>
  <si>
    <t>Aljufra (Hun)</t>
  </si>
  <si>
    <t>Hun El Janoubia</t>
  </si>
  <si>
    <t>Aljufra</t>
  </si>
  <si>
    <t>الجفرة</t>
  </si>
  <si>
    <t>Aljufra (hun)</t>
  </si>
  <si>
    <t>Alkhums</t>
  </si>
  <si>
    <t>Labda</t>
  </si>
  <si>
    <t>الخمس</t>
  </si>
  <si>
    <t>Almarj</t>
  </si>
  <si>
    <t>Al Marj El Charquia</t>
  </si>
  <si>
    <t>المرج</t>
  </si>
  <si>
    <t>Alqubba</t>
  </si>
  <si>
    <t>Koba El Chamalia</t>
  </si>
  <si>
    <t>Derna</t>
  </si>
  <si>
    <t>القبة</t>
  </si>
  <si>
    <t>AlSabaa</t>
  </si>
  <si>
    <t>السبعة</t>
  </si>
  <si>
    <t>Anjila</t>
  </si>
  <si>
    <t>Janzour al wasat</t>
  </si>
  <si>
    <t>Janzour</t>
  </si>
  <si>
    <t>Aljfara</t>
  </si>
  <si>
    <t>انجيلة</t>
  </si>
  <si>
    <t>Janoub Azzawya</t>
  </si>
  <si>
    <t>Azzawya</t>
  </si>
  <si>
    <t>Azzawya Abu Issa</t>
  </si>
  <si>
    <t>Sidi issa</t>
  </si>
  <si>
    <t>ابو عيسى</t>
  </si>
  <si>
    <t>Azzawya Shuhada al Nasr</t>
  </si>
  <si>
    <t>Sidi nasr</t>
  </si>
  <si>
    <t>شهداء النصر</t>
  </si>
  <si>
    <t>Benghazi Al Kufiyah</t>
  </si>
  <si>
    <t>Alkwyfiah</t>
  </si>
  <si>
    <t>بنغازي الكويفية</t>
  </si>
  <si>
    <t>Benghazi Al Wafiah</t>
  </si>
  <si>
    <t>بنغازي اللوفية</t>
  </si>
  <si>
    <t>Qnfodah</t>
  </si>
  <si>
    <t>Brak Shati</t>
  </si>
  <si>
    <t>Qira</t>
  </si>
  <si>
    <t>Brak</t>
  </si>
  <si>
    <t>Wadi Ashshati</t>
  </si>
  <si>
    <t>براك الشاطئ</t>
  </si>
  <si>
    <t>Daraj</t>
  </si>
  <si>
    <t>Nalut</t>
  </si>
  <si>
    <t>درج</t>
  </si>
  <si>
    <t>El Bilad</t>
  </si>
  <si>
    <t>درنة</t>
  </si>
  <si>
    <t>Ejdabia</t>
  </si>
  <si>
    <t>Ezahf El Akhthar</t>
  </si>
  <si>
    <t>اجدابيا</t>
  </si>
  <si>
    <t>Gemienis</t>
  </si>
  <si>
    <t>Qaminis Echarquia</t>
  </si>
  <si>
    <t>قمينس</t>
  </si>
  <si>
    <t>Ghat </t>
  </si>
  <si>
    <t>Ghat</t>
  </si>
  <si>
    <t>غات</t>
  </si>
  <si>
    <t>Al kawassim</t>
  </si>
  <si>
    <t>Ghiryan</t>
  </si>
  <si>
    <t>غريان ابو رشادة</t>
  </si>
  <si>
    <t>Ghiryan al Hamra</t>
  </si>
  <si>
    <t>Investigation Unit Ras Hassan</t>
  </si>
  <si>
    <t>Shuhadaa Ashaatt</t>
  </si>
  <si>
    <t>راس حسن</t>
  </si>
  <si>
    <t>Jaghbub</t>
  </si>
  <si>
    <t>Tobruk</t>
  </si>
  <si>
    <t>الجغبوب</t>
  </si>
  <si>
    <t>جنزور</t>
  </si>
  <si>
    <t xml:space="preserve">Janzour subsidiary </t>
  </si>
  <si>
    <t>Khalet al Furjan</t>
  </si>
  <si>
    <t>خلة الفرجان</t>
  </si>
  <si>
    <t>Al Khalla (Khalet al Furjan)</t>
  </si>
  <si>
    <t xml:space="preserve">Misrata Al Jawiya DC </t>
  </si>
  <si>
    <t>Misrata</t>
  </si>
  <si>
    <t>مصراتة الجوية</t>
  </si>
  <si>
    <t>Misrata Kararim</t>
  </si>
  <si>
    <t>مصراتة الكراريم</t>
  </si>
  <si>
    <t>Mitiga</t>
  </si>
  <si>
    <t xml:space="preserve">معيتيقة </t>
  </si>
  <si>
    <t>Investigation Unit Mitiga airport</t>
  </si>
  <si>
    <t>Qasr Bin Ghasheer</t>
  </si>
  <si>
    <t>Bir attutah</t>
  </si>
  <si>
    <t>قصر بن غشير</t>
  </si>
  <si>
    <t>Sabratha Melita</t>
  </si>
  <si>
    <t>Assuk / sabratah</t>
  </si>
  <si>
    <t>Sabratha</t>
  </si>
  <si>
    <t>Zwara</t>
  </si>
  <si>
    <t>صبراتة</t>
  </si>
  <si>
    <t>Salah Aldin</t>
  </si>
  <si>
    <t>صلاح الدين</t>
  </si>
  <si>
    <t>Salah Adin</t>
  </si>
  <si>
    <t>Sebha (Mahdia)</t>
  </si>
  <si>
    <t>Mahdia</t>
  </si>
  <si>
    <t>Sebha</t>
  </si>
  <si>
    <t>سبها المهدية</t>
  </si>
  <si>
    <t>Sebha 2 Trig al Matar</t>
  </si>
  <si>
    <t>El Kahira</t>
  </si>
  <si>
    <t>سبها طريق المطار</t>
  </si>
  <si>
    <t xml:space="preserve">Sebha airport Route </t>
  </si>
  <si>
    <t>Shahhat</t>
  </si>
  <si>
    <t>Shahat Al Kadima</t>
  </si>
  <si>
    <t>شحات</t>
  </si>
  <si>
    <t>Sirt</t>
  </si>
  <si>
    <t>El gharbiyat</t>
  </si>
  <si>
    <t>سرت</t>
  </si>
  <si>
    <t>Suq Alkhamees</t>
  </si>
  <si>
    <t>سوق الخميس</t>
  </si>
  <si>
    <t>Surman men</t>
  </si>
  <si>
    <t>Ashati</t>
  </si>
  <si>
    <t>Surman</t>
  </si>
  <si>
    <t>صرمان 1 رجال</t>
  </si>
  <si>
    <t>Surman 1</t>
  </si>
  <si>
    <t>Surman women</t>
  </si>
  <si>
    <t>صرمان 2 نساء</t>
  </si>
  <si>
    <t>Surman 2 (women)</t>
  </si>
  <si>
    <t>Tajoura</t>
  </si>
  <si>
    <t>Al hamidiyah</t>
  </si>
  <si>
    <t>تاجوراء</t>
  </si>
  <si>
    <t>Tarhuna, Souk Al Ahad</t>
  </si>
  <si>
    <t>Suk al ahad</t>
  </si>
  <si>
    <t>Tarhuna</t>
  </si>
  <si>
    <t>ترهونة سوق الاحد</t>
  </si>
  <si>
    <t>Tarhuna, Suk al Ahad</t>
  </si>
  <si>
    <t>Thaher Al Jabal</t>
  </si>
  <si>
    <t>ظهر الجبل</t>
  </si>
  <si>
    <t>El Madina</t>
  </si>
  <si>
    <t>طبرق</t>
  </si>
  <si>
    <t>Toukra</t>
  </si>
  <si>
    <t>Alakoriah El markaz</t>
  </si>
  <si>
    <t>توكرة</t>
  </si>
  <si>
    <t>Trig Al Matar</t>
  </si>
  <si>
    <t>طريق المطار</t>
  </si>
  <si>
    <t xml:space="preserve">Tripoli Subsidiary – Sekah Route </t>
  </si>
  <si>
    <t xml:space="preserve">Trig al Shook </t>
  </si>
  <si>
    <t>Al masira al kubra</t>
  </si>
  <si>
    <t>طريق الشوك</t>
  </si>
  <si>
    <t>Triq al Shook</t>
  </si>
  <si>
    <t>Ubari</t>
  </si>
  <si>
    <t>اوباري</t>
  </si>
  <si>
    <t>Abu rkaya</t>
  </si>
  <si>
    <t>Al janubiyah</t>
  </si>
  <si>
    <t>زوارة</t>
  </si>
  <si>
    <t>Wadi Al Hai</t>
  </si>
  <si>
    <t>وادي الحي</t>
  </si>
  <si>
    <t>Mabani</t>
  </si>
  <si>
    <t>Ghut ashaal</t>
  </si>
  <si>
    <t>Hai Al Andulas</t>
  </si>
  <si>
    <t>المباني</t>
  </si>
  <si>
    <t>Baten Al Jabal</t>
  </si>
  <si>
    <t>Tiji</t>
  </si>
  <si>
    <t>Baten Aljabal</t>
  </si>
  <si>
    <t>باطن الجبل</t>
  </si>
  <si>
    <t>البيضاء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</si>
</sst>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409]mmmm\-yy;@"/>
  </numFmts>
  <fonts count="80">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Gill Sans MT"/>
      <family val="2"/>
    </font>
    <font>
      <sz val="10"/>
      <color rgb="FF000000"/>
      <name val="Arial"/>
      <family val="2"/>
    </font>
    <font>
      <sz val="10"/>
      <color rgb="FF000000"/>
      <name val="Myriad Pro"/>
      <family val="2"/>
    </font>
    <font>
      <sz val="7"/>
      <color theme="0"/>
      <name val="Myriad Pro"/>
      <family val="2"/>
    </font>
    <font>
      <b/>
      <sz val="9"/>
      <color theme="0"/>
      <name val="Gill Sans MT"/>
      <family val="2"/>
    </font>
    <font>
      <sz val="8"/>
      <color rgb="FF000000"/>
      <name val="Arial"/>
      <family val="2"/>
    </font>
    <font>
      <sz val="18"/>
      <color theme="3"/>
      <name val="Calibri Light"/>
      <family val="2"/>
      <scheme val="major"/>
    </font>
    <font>
      <b/>
      <sz val="15"/>
      <color theme="3"/>
      <name val="Gill Sans MT"/>
      <family val="2"/>
    </font>
    <font>
      <b/>
      <sz val="13"/>
      <color theme="3"/>
      <name val="Gill Sans MT"/>
      <family val="2"/>
    </font>
    <font>
      <b/>
      <sz val="11"/>
      <color theme="3"/>
      <name val="Gill Sans MT"/>
      <family val="2"/>
    </font>
    <font>
      <sz val="9"/>
      <color rgb="FF006100"/>
      <name val="Gill Sans MT"/>
      <family val="2"/>
    </font>
    <font>
      <sz val="9"/>
      <color rgb="FF9C0006"/>
      <name val="Gill Sans MT"/>
      <family val="2"/>
    </font>
    <font>
      <sz val="9"/>
      <color rgb="FF9C6500"/>
      <name val="Gill Sans MT"/>
      <family val="2"/>
    </font>
    <font>
      <sz val="9"/>
      <color rgb="FF3F3F76"/>
      <name val="Gill Sans MT"/>
      <family val="2"/>
    </font>
    <font>
      <b/>
      <sz val="9"/>
      <color rgb="FF3F3F3F"/>
      <name val="Gill Sans MT"/>
      <family val="2"/>
    </font>
    <font>
      <b/>
      <sz val="9"/>
      <color rgb="FFFA7D00"/>
      <name val="Gill Sans MT"/>
      <family val="2"/>
    </font>
    <font>
      <sz val="9"/>
      <color rgb="FFFA7D00"/>
      <name val="Gill Sans MT"/>
      <family val="2"/>
    </font>
    <font>
      <sz val="9"/>
      <color rgb="FFFF0000"/>
      <name val="Gill Sans MT"/>
      <family val="2"/>
    </font>
    <font>
      <i/>
      <sz val="9"/>
      <color rgb="FF7F7F7F"/>
      <name val="Gill Sans MT"/>
      <family val="2"/>
    </font>
    <font>
      <b/>
      <sz val="9"/>
      <color theme="1"/>
      <name val="Gill Sans MT"/>
      <family val="2"/>
    </font>
    <font>
      <sz val="9"/>
      <color theme="0"/>
      <name val="Gill Sans MT"/>
      <family val="2"/>
    </font>
    <font>
      <sz val="11"/>
      <color theme="1"/>
      <name val="Calibri"/>
      <family val="2"/>
      <scheme val="minor"/>
    </font>
    <font>
      <sz val="10"/>
      <color theme="0"/>
      <name val="Myriad Pro"/>
      <family val="2"/>
    </font>
    <font>
      <sz val="8"/>
      <color rgb="FF000000"/>
      <name val="Myriad Pro"/>
      <family val="2"/>
    </font>
    <font>
      <b/>
      <sz val="8"/>
      <color rgb="FF000000"/>
      <name val="Myriad Pro"/>
      <family val="2"/>
    </font>
    <font>
      <sz val="8"/>
      <color theme="1"/>
      <name val="Myriad Pro"/>
      <family val="2"/>
    </font>
    <font>
      <b/>
      <sz val="8"/>
      <color theme="1"/>
      <name val="Myriad Pro"/>
      <family val="2"/>
    </font>
    <font>
      <b/>
      <sz val="8"/>
      <color theme="1"/>
      <name val="Myriad Pro Cond"/>
      <family val="2"/>
    </font>
    <font>
      <sz val="9"/>
      <color theme="0"/>
      <name val="Myriad Pro"/>
      <family val="2"/>
    </font>
    <font>
      <b/>
      <sz val="9"/>
      <color theme="0"/>
      <name val="Myriad Pro Cond"/>
      <family val="2"/>
    </font>
    <font>
      <sz val="18"/>
      <color theme="0"/>
      <name val="Myriad Pro Cond"/>
      <family val="2"/>
    </font>
    <font>
      <sz val="10"/>
      <name val="Myriad Pro"/>
      <family val="2"/>
    </font>
    <font>
      <b/>
      <sz val="9"/>
      <color theme="0"/>
      <name val="Myriad Pro"/>
      <family val="2"/>
    </font>
    <font>
      <sz val="11"/>
      <color rgb="FF000000"/>
      <name val="Calibri"/>
      <family val="2"/>
      <scheme val="minor"/>
    </font>
    <font>
      <b/>
      <sz val="11"/>
      <color theme="1"/>
      <name val="Calibri"/>
      <family val="2"/>
      <scheme val="minor"/>
    </font>
    <font>
      <sz val="11"/>
      <color rgb="FF000000"/>
      <name val="Calibri"/>
      <family val="2"/>
    </font>
    <font>
      <sz val="11"/>
      <color rgb="FF000000"/>
      <name val="Symbol"/>
      <family val="1"/>
      <charset val="2"/>
    </font>
    <font>
      <sz val="7"/>
      <color rgb="FF000000"/>
      <name val="Times New Roman"/>
      <family val="1"/>
    </font>
    <font>
      <b/>
      <sz val="11"/>
      <color rgb="FF000000"/>
      <name val="Calibri"/>
      <family val="2"/>
    </font>
    <font>
      <u/>
      <sz val="11"/>
      <color rgb="FF000000"/>
      <name val="Calibri"/>
      <family val="2"/>
    </font>
    <font>
      <sz val="10"/>
      <color rgb="FF002060"/>
      <name val="Myriad Pro"/>
      <family val="2"/>
    </font>
    <font>
      <b/>
      <sz val="10"/>
      <color theme="0"/>
      <name val="Myriad Pro"/>
      <family val="2"/>
    </font>
    <font>
      <sz val="8"/>
      <color theme="0"/>
      <name val="Myriad Pro"/>
      <family val="2"/>
    </font>
    <font>
      <b/>
      <sz val="18"/>
      <color rgb="FF000000"/>
      <name val="Calibri Light"/>
      <family val="2"/>
    </font>
    <font>
      <sz val="10"/>
      <color rgb="FF000000"/>
      <name val="Calibri Light"/>
      <family val="2"/>
    </font>
    <font>
      <b/>
      <sz val="10"/>
      <color rgb="FF0070C0"/>
      <name val="Calibri Light"/>
      <family val="2"/>
    </font>
    <font>
      <sz val="10"/>
      <color rgb="FF0070C0"/>
      <name val="Calibri Light"/>
      <family val="2"/>
    </font>
    <font>
      <b/>
      <u/>
      <sz val="11"/>
      <color rgb="FF000000"/>
      <name val="Calibri"/>
      <family val="2"/>
    </font>
    <font>
      <sz val="12"/>
      <color rgb="FF262626"/>
      <name val="Calibri Light"/>
      <family val="2"/>
    </font>
    <font>
      <sz val="3"/>
      <color rgb="FF262626"/>
      <name val="Calibri"/>
      <family val="2"/>
    </font>
    <font>
      <sz val="10"/>
      <color rgb="FF262626"/>
      <name val="Calibri Light"/>
      <family val="2"/>
    </font>
    <font>
      <b/>
      <sz val="10"/>
      <color rgb="FF44546A"/>
      <name val="Calibri Light"/>
      <family val="2"/>
    </font>
    <font>
      <sz val="11"/>
      <color rgb="FF181817"/>
      <name val="Calibri"/>
      <family val="2"/>
    </font>
    <font>
      <i/>
      <sz val="11"/>
      <color rgb="FF000000"/>
      <name val="Calibri"/>
      <family val="2"/>
    </font>
    <font>
      <sz val="11"/>
      <color theme="1"/>
      <name val="Gill Sans MT"/>
      <family val="2"/>
    </font>
    <font>
      <sz val="26"/>
      <color theme="1"/>
      <name val="Calibri"/>
      <family val="2"/>
      <scheme val="minor"/>
    </font>
    <font>
      <i/>
      <sz val="11"/>
      <color theme="1"/>
      <name val="Calibri"/>
      <family val="2"/>
      <scheme val="minor"/>
    </font>
    <font>
      <sz val="11"/>
      <name val="Calibri"/>
      <family val="2"/>
      <scheme val="minor"/>
    </font>
    <font>
      <i/>
      <sz val="11"/>
      <name val="Calibri"/>
      <family val="2"/>
      <scheme val="minor"/>
    </font>
    <font>
      <b/>
      <sz val="11"/>
      <name val="Calibri"/>
      <family val="2"/>
      <scheme val="minor"/>
    </font>
    <font>
      <sz val="11"/>
      <color theme="0"/>
      <name val="Calibri"/>
      <family val="2"/>
      <scheme val="minor"/>
    </font>
    <font>
      <u/>
      <sz val="10"/>
      <color rgb="FF000000"/>
      <name val="Arial"/>
      <family val="2"/>
    </font>
    <font>
      <b/>
      <sz val="10"/>
      <color rgb="FF000000"/>
      <name val="Arial"/>
      <family val="2"/>
    </font>
    <font>
      <sz val="10"/>
      <color theme="3" tint="0.59999389629810485"/>
      <name val="Myriad Pro"/>
      <family val="2"/>
    </font>
    <font>
      <sz val="9"/>
      <name val="Gill Sans MT"/>
      <family val="2"/>
    </font>
    <font>
      <sz val="11"/>
      <color rgb="FF002060"/>
      <name val="Calibri"/>
      <family val="2"/>
      <scheme val="minor"/>
    </font>
    <font>
      <sz val="10"/>
      <color rgb="FFFF0000"/>
      <name val="Arial"/>
      <family val="2"/>
    </font>
    <font>
      <sz val="10"/>
      <color theme="1" tint="4.9989318521683403E-2"/>
      <name val="Arial"/>
      <family val="2"/>
    </font>
    <font>
      <sz val="10"/>
      <name val="Arial"/>
      <family val="2"/>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0070C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theme="8" tint="0.59999389629810485"/>
        <bgColor theme="8" tint="0.59999389629810485"/>
      </patternFill>
    </fill>
    <fill>
      <patternFill patternType="solid">
        <fgColor theme="8" tint="0.79998168889431442"/>
        <bgColor theme="8" tint="0.79998168889431442"/>
      </patternFill>
    </fill>
    <fill>
      <patternFill patternType="solid">
        <fgColor theme="3" tint="0.59999389629810485"/>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rgb="FFF2F2F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4"/>
        <bgColor indexed="64"/>
      </patternFill>
    </fill>
    <fill>
      <patternFill patternType="solid">
        <fgColor theme="0"/>
        <bgColor theme="8"/>
      </patternFill>
    </fill>
    <fill>
      <patternFill patternType="solid">
        <fgColor theme="0"/>
        <bgColor theme="8" tint="0.59999389629810485"/>
      </patternFill>
    </fill>
    <fill>
      <patternFill patternType="solid">
        <fgColor theme="0"/>
        <bgColor theme="8" tint="0.79998168889431442"/>
      </patternFill>
    </fill>
    <fill>
      <patternFill patternType="solid">
        <fgColor theme="0"/>
        <bgColor theme="4" tint="0.79998168889431442"/>
      </patternFill>
    </fill>
  </fills>
  <borders count="57">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theme="0"/>
      </left>
      <right style="medium">
        <color theme="0"/>
      </right>
      <top/>
      <bottom/>
      <diagonal/>
    </border>
    <border>
      <left/>
      <right/>
      <top style="thin">
        <color theme="0"/>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4.9989318521683403E-2"/>
      </left>
      <right/>
      <top style="thin">
        <color theme="0" tint="-4.9989318521683403E-2"/>
      </top>
      <bottom style="thin">
        <color theme="0" tint="-4.9989318521683403E-2"/>
      </bottom>
      <diagonal/>
    </border>
    <border>
      <left style="thin">
        <color theme="0"/>
      </left>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style="thin">
        <color theme="0"/>
      </top>
      <bottom/>
      <diagonal/>
    </border>
    <border>
      <left/>
      <right style="thin">
        <color theme="0"/>
      </right>
      <top/>
      <bottom style="thin">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top/>
      <bottom style="thin">
        <color theme="0" tint="-4.9989318521683403E-2"/>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theme="0"/>
      </left>
      <right style="thin">
        <color theme="0"/>
      </right>
      <top style="thin">
        <color theme="0"/>
      </top>
      <bottom/>
      <diagonal/>
    </border>
    <border>
      <left style="thin">
        <color theme="0"/>
      </left>
      <right/>
      <top style="thin">
        <color theme="0"/>
      </top>
      <bottom style="thick">
        <color theme="4"/>
      </bottom>
      <diagonal/>
    </border>
    <border>
      <left style="thin">
        <color theme="0"/>
      </left>
      <right/>
      <top/>
      <bottom/>
      <diagonal/>
    </border>
    <border>
      <left/>
      <right style="thin">
        <color theme="0"/>
      </right>
      <top/>
      <bottom/>
      <diagonal/>
    </border>
    <border>
      <left/>
      <right style="medium">
        <color theme="0"/>
      </right>
      <top/>
      <bottom style="thin">
        <color theme="0" tint="-4.9989318521683403E-2"/>
      </bottom>
      <diagonal/>
    </border>
    <border>
      <left/>
      <right style="medium">
        <color theme="0"/>
      </right>
      <top style="thin">
        <color theme="0" tint="-4.9989318521683403E-2"/>
      </top>
      <bottom style="thin">
        <color theme="0" tint="-4.9989318521683403E-2"/>
      </bottom>
      <diagonal/>
    </border>
    <border>
      <left style="medium">
        <color theme="0"/>
      </left>
      <right/>
      <top style="thin">
        <color theme="0"/>
      </top>
      <bottom style="thin">
        <color theme="0"/>
      </bottom>
      <diagonal/>
    </border>
    <border>
      <left/>
      <right style="medium">
        <color theme="0"/>
      </right>
      <top style="thin">
        <color theme="0"/>
      </top>
      <bottom style="thin">
        <color theme="0"/>
      </bottom>
      <diagonal/>
    </border>
    <border>
      <left style="medium">
        <color theme="0"/>
      </left>
      <right style="thin">
        <color theme="0"/>
      </right>
      <top style="thin">
        <color theme="0"/>
      </top>
      <bottom style="thin">
        <color theme="0"/>
      </bottom>
      <diagonal/>
    </border>
    <border>
      <left/>
      <right style="medium">
        <color theme="0"/>
      </right>
      <top style="thin">
        <color theme="0"/>
      </top>
      <bottom/>
      <diagonal/>
    </border>
    <border>
      <left style="thin">
        <color theme="0"/>
      </left>
      <right style="medium">
        <color theme="0"/>
      </right>
      <top style="thin">
        <color theme="0"/>
      </top>
      <bottom style="thin">
        <color theme="0"/>
      </bottom>
      <diagonal/>
    </border>
    <border>
      <left/>
      <right style="medium">
        <color theme="0"/>
      </right>
      <top/>
      <bottom style="thin">
        <color theme="0"/>
      </bottom>
      <diagonal/>
    </border>
    <border>
      <left style="medium">
        <color theme="0"/>
      </left>
      <right/>
      <top/>
      <bottom style="thin">
        <color theme="0"/>
      </bottom>
      <diagonal/>
    </border>
    <border>
      <left style="medium">
        <color theme="0"/>
      </left>
      <right/>
      <top style="thin">
        <color theme="0"/>
      </top>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style="medium">
        <color theme="0"/>
      </right>
      <top style="thin">
        <color theme="0"/>
      </top>
      <bottom style="medium">
        <color theme="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theme="0" tint="-4.9989318521683403E-2"/>
      </top>
      <bottom style="thin">
        <color theme="0" tint="-4.9989318521683403E-2"/>
      </bottom>
      <diagonal/>
    </border>
    <border>
      <left style="thin">
        <color theme="0"/>
      </left>
      <right/>
      <top style="thin">
        <color theme="0"/>
      </top>
      <bottom style="medium">
        <color theme="0"/>
      </bottom>
      <diagonal/>
    </border>
  </borders>
  <cellStyleXfs count="58">
    <xf numFmtId="0" fontId="0" fillId="0" borderId="0"/>
    <xf numFmtId="0" fontId="12" fillId="0" borderId="0"/>
    <xf numFmtId="0" fontId="17" fillId="0" borderId="0" applyNumberFormat="0" applyFill="0" applyBorder="0" applyAlignment="0" applyProtection="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20" fillId="0" borderId="0" applyNumberFormat="0" applyFill="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3" fillId="13" borderId="0" applyNumberFormat="0" applyBorder="0" applyAlignment="0" applyProtection="0"/>
    <xf numFmtId="0" fontId="24" fillId="14" borderId="11" applyNumberFormat="0" applyAlignment="0" applyProtection="0"/>
    <xf numFmtId="0" fontId="25" fillId="15" borderId="12" applyNumberFormat="0" applyAlignment="0" applyProtection="0"/>
    <xf numFmtId="0" fontId="26" fillId="15" borderId="11" applyNumberFormat="0" applyAlignment="0" applyProtection="0"/>
    <xf numFmtId="0" fontId="27" fillId="0" borderId="13" applyNumberFormat="0" applyFill="0" applyAlignment="0" applyProtection="0"/>
    <xf numFmtId="0" fontId="15" fillId="16" borderId="14"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16" applyNumberFormat="0" applyFill="0" applyAlignment="0" applyProtection="0"/>
    <xf numFmtId="0" fontId="3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31" fillId="41" borderId="0" applyNumberFormat="0" applyBorder="0" applyAlignment="0" applyProtection="0"/>
    <xf numFmtId="0" fontId="11" fillId="0" borderId="0"/>
    <xf numFmtId="0" fontId="11" fillId="17" borderId="15" applyNumberFormat="0" applyFont="0" applyAlignment="0" applyProtection="0"/>
    <xf numFmtId="0" fontId="32" fillId="0" borderId="0"/>
    <xf numFmtId="0" fontId="65" fillId="0" borderId="0"/>
    <xf numFmtId="0" fontId="9" fillId="0" borderId="0"/>
    <xf numFmtId="0" fontId="8" fillId="0" borderId="0"/>
    <xf numFmtId="0" fontId="8" fillId="0" borderId="0"/>
    <xf numFmtId="0" fontId="7"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cellStyleXfs>
  <cellXfs count="318">
    <xf numFmtId="0" fontId="0" fillId="0" borderId="0" xfId="0" applyAlignment="1">
      <alignment wrapText="1"/>
    </xf>
    <xf numFmtId="0" fontId="13" fillId="0" borderId="0" xfId="0" applyFont="1" applyAlignment="1" applyProtection="1">
      <alignment wrapText="1"/>
      <protection hidden="1"/>
    </xf>
    <xf numFmtId="0" fontId="32" fillId="0" borderId="0" xfId="44" applyAlignment="1">
      <alignment horizontal="center" vertical="center"/>
    </xf>
    <xf numFmtId="0" fontId="32" fillId="0" borderId="0" xfId="44" applyAlignment="1">
      <alignment horizontal="center" vertical="center" wrapText="1"/>
    </xf>
    <xf numFmtId="0" fontId="35" fillId="8" borderId="1" xfId="0" applyFont="1" applyFill="1" applyBorder="1" applyAlignment="1" applyProtection="1">
      <alignment horizontal="center" vertical="center" wrapText="1"/>
      <protection hidden="1"/>
    </xf>
    <xf numFmtId="0" fontId="34" fillId="8" borderId="2" xfId="0" applyFont="1" applyFill="1" applyBorder="1" applyAlignment="1" applyProtection="1">
      <alignment horizontal="left" vertical="center"/>
      <protection hidden="1"/>
    </xf>
    <xf numFmtId="0" fontId="35" fillId="8" borderId="2" xfId="0" applyFont="1" applyFill="1" applyBorder="1" applyAlignment="1" applyProtection="1">
      <alignment horizontal="left" vertical="center"/>
      <protection hidden="1"/>
    </xf>
    <xf numFmtId="1" fontId="36" fillId="7" borderId="3" xfId="0" applyNumberFormat="1" applyFont="1" applyFill="1" applyBorder="1" applyAlignment="1" applyProtection="1">
      <alignment horizontal="center" vertical="center"/>
      <protection hidden="1"/>
    </xf>
    <xf numFmtId="0" fontId="35" fillId="8" borderId="2" xfId="0" applyFont="1" applyFill="1" applyBorder="1" applyAlignment="1" applyProtection="1">
      <alignment horizontal="center" vertical="center"/>
      <protection hidden="1"/>
    </xf>
    <xf numFmtId="0" fontId="39" fillId="42" borderId="3" xfId="0" applyFont="1" applyFill="1" applyBorder="1" applyAlignment="1" applyProtection="1">
      <alignment vertical="center" wrapText="1"/>
      <protection hidden="1"/>
    </xf>
    <xf numFmtId="0" fontId="39" fillId="42" borderId="4" xfId="0" applyFont="1" applyFill="1" applyBorder="1" applyAlignment="1" applyProtection="1">
      <alignment vertical="center" wrapText="1"/>
      <protection hidden="1"/>
    </xf>
    <xf numFmtId="0" fontId="14" fillId="42" borderId="6" xfId="0" applyFont="1" applyFill="1" applyBorder="1" applyAlignment="1" applyProtection="1">
      <alignment vertical="center" wrapText="1"/>
      <protection hidden="1"/>
    </xf>
    <xf numFmtId="0" fontId="43" fillId="42" borderId="3" xfId="0" applyFont="1" applyFill="1" applyBorder="1" applyAlignment="1" applyProtection="1">
      <alignment vertical="center" wrapText="1"/>
      <protection hidden="1"/>
    </xf>
    <xf numFmtId="0" fontId="43" fillId="42" borderId="6" xfId="0" applyFont="1" applyFill="1" applyBorder="1" applyAlignment="1" applyProtection="1">
      <alignment horizontal="left" vertical="center"/>
      <protection hidden="1"/>
    </xf>
    <xf numFmtId="0" fontId="40" fillId="6" borderId="3" xfId="0" applyFont="1" applyFill="1" applyBorder="1" applyAlignment="1" applyProtection="1">
      <alignment vertical="center" wrapText="1"/>
      <protection hidden="1"/>
    </xf>
    <xf numFmtId="0" fontId="40" fillId="6" borderId="6" xfId="0" applyFont="1" applyFill="1" applyBorder="1" applyAlignment="1" applyProtection="1">
      <alignment vertical="center" wrapText="1"/>
      <protection hidden="1"/>
    </xf>
    <xf numFmtId="3" fontId="36" fillId="7" borderId="1" xfId="0" applyNumberFormat="1" applyFont="1" applyFill="1" applyBorder="1" applyAlignment="1" applyProtection="1">
      <alignment horizontal="center" vertical="center"/>
      <protection hidden="1"/>
    </xf>
    <xf numFmtId="0" fontId="0" fillId="0" borderId="0" xfId="0"/>
    <xf numFmtId="0" fontId="46" fillId="0" borderId="0" xfId="0" applyFont="1" applyAlignment="1">
      <alignment horizontal="justify" vertical="center" wrapText="1"/>
    </xf>
    <xf numFmtId="0" fontId="47" fillId="0" borderId="0" xfId="0" applyFont="1" applyAlignment="1">
      <alignment horizontal="justify" vertical="center" wrapText="1"/>
    </xf>
    <xf numFmtId="0" fontId="0" fillId="45" borderId="0" xfId="0" applyFill="1"/>
    <xf numFmtId="0" fontId="0" fillId="2" borderId="21" xfId="0" applyFill="1" applyBorder="1"/>
    <xf numFmtId="0" fontId="49" fillId="2" borderId="36" xfId="0" applyFont="1" applyFill="1" applyBorder="1" applyAlignment="1">
      <alignment horizontal="justify" vertical="center"/>
    </xf>
    <xf numFmtId="0" fontId="0" fillId="2" borderId="37" xfId="0" applyFill="1" applyBorder="1"/>
    <xf numFmtId="0" fontId="49" fillId="2" borderId="36" xfId="0" applyFont="1" applyFill="1" applyBorder="1" applyAlignment="1">
      <alignment horizontal="justify" vertical="center" wrapText="1"/>
    </xf>
    <xf numFmtId="0" fontId="47" fillId="2" borderId="36" xfId="0" applyFont="1" applyFill="1" applyBorder="1" applyAlignment="1">
      <alignment horizontal="justify" vertical="center" wrapText="1"/>
    </xf>
    <xf numFmtId="0" fontId="0" fillId="2" borderId="19" xfId="0" applyFill="1" applyBorder="1"/>
    <xf numFmtId="0" fontId="0" fillId="2" borderId="22" xfId="0" applyFill="1" applyBorder="1"/>
    <xf numFmtId="0" fontId="18" fillId="2" borderId="35" xfId="3" applyFill="1" applyBorder="1" applyAlignment="1"/>
    <xf numFmtId="0" fontId="50" fillId="2" borderId="36" xfId="0" applyFont="1" applyFill="1" applyBorder="1" applyAlignment="1">
      <alignment horizontal="justify" vertical="center" wrapText="1"/>
    </xf>
    <xf numFmtId="0" fontId="13" fillId="46" borderId="0" xfId="0" applyFont="1" applyFill="1" applyAlignment="1" applyProtection="1">
      <alignment wrapText="1"/>
      <protection hidden="1"/>
    </xf>
    <xf numFmtId="0" fontId="13" fillId="42" borderId="26" xfId="0" applyFont="1" applyFill="1" applyBorder="1" applyAlignment="1" applyProtection="1">
      <alignment wrapText="1"/>
      <protection hidden="1"/>
    </xf>
    <xf numFmtId="0" fontId="13" fillId="42" borderId="0" xfId="0" applyFont="1" applyFill="1" applyAlignment="1" applyProtection="1">
      <alignment wrapText="1"/>
      <protection hidden="1"/>
    </xf>
    <xf numFmtId="0" fontId="13" fillId="42" borderId="27" xfId="0" applyFont="1" applyFill="1" applyBorder="1" applyAlignment="1" applyProtection="1">
      <alignment wrapText="1"/>
      <protection hidden="1"/>
    </xf>
    <xf numFmtId="0" fontId="13" fillId="46" borderId="26" xfId="0" applyFont="1" applyFill="1" applyBorder="1" applyAlignment="1" applyProtection="1">
      <alignment horizontal="center" wrapText="1"/>
      <protection hidden="1"/>
    </xf>
    <xf numFmtId="0" fontId="13" fillId="46" borderId="0" xfId="0" applyFont="1" applyFill="1" applyAlignment="1" applyProtection="1">
      <alignment horizontal="center" wrapText="1"/>
      <protection hidden="1"/>
    </xf>
    <xf numFmtId="0" fontId="13" fillId="46" borderId="27" xfId="0" applyFont="1" applyFill="1" applyBorder="1" applyAlignment="1" applyProtection="1">
      <alignment horizontal="center" wrapText="1"/>
      <protection hidden="1"/>
    </xf>
    <xf numFmtId="0" fontId="13" fillId="5" borderId="26" xfId="0" applyFont="1" applyFill="1" applyBorder="1" applyAlignment="1" applyProtection="1">
      <alignment wrapText="1"/>
      <protection hidden="1"/>
    </xf>
    <xf numFmtId="0" fontId="13" fillId="5" borderId="0" xfId="0" applyFont="1" applyFill="1" applyAlignment="1" applyProtection="1">
      <alignment wrapText="1"/>
      <protection hidden="1"/>
    </xf>
    <xf numFmtId="14" fontId="51" fillId="42" borderId="0" xfId="0" applyNumberFormat="1" applyFont="1" applyFill="1" applyProtection="1">
      <protection hidden="1"/>
    </xf>
    <xf numFmtId="14" fontId="52" fillId="42" borderId="0" xfId="0" applyNumberFormat="1" applyFont="1" applyFill="1" applyProtection="1">
      <protection hidden="1"/>
    </xf>
    <xf numFmtId="14" fontId="51" fillId="42" borderId="27" xfId="0" applyNumberFormat="1" applyFont="1" applyFill="1" applyBorder="1" applyProtection="1">
      <protection hidden="1"/>
    </xf>
    <xf numFmtId="0" fontId="43" fillId="42" borderId="40" xfId="0" applyFont="1" applyFill="1" applyBorder="1" applyAlignment="1" applyProtection="1">
      <alignment vertical="center" wrapText="1"/>
      <protection hidden="1"/>
    </xf>
    <xf numFmtId="0" fontId="14" fillId="42" borderId="43" xfId="0" applyFont="1" applyFill="1" applyBorder="1" applyAlignment="1" applyProtection="1">
      <alignment vertical="center" wrapText="1"/>
      <protection hidden="1"/>
    </xf>
    <xf numFmtId="0" fontId="35" fillId="8" borderId="44" xfId="0" applyFont="1" applyFill="1" applyBorder="1" applyAlignment="1" applyProtection="1">
      <alignment horizontal="center" vertical="center"/>
      <protection hidden="1"/>
    </xf>
    <xf numFmtId="0" fontId="40" fillId="6" borderId="40" xfId="0" applyFont="1" applyFill="1" applyBorder="1" applyAlignment="1" applyProtection="1">
      <alignment vertical="center" wrapText="1"/>
      <protection hidden="1"/>
    </xf>
    <xf numFmtId="0" fontId="40" fillId="6" borderId="43" xfId="0" applyFont="1" applyFill="1" applyBorder="1" applyAlignment="1" applyProtection="1">
      <alignment vertical="center" wrapText="1"/>
      <protection hidden="1"/>
    </xf>
    <xf numFmtId="3" fontId="36" fillId="7" borderId="44" xfId="0" applyNumberFormat="1" applyFont="1" applyFill="1" applyBorder="1" applyAlignment="1" applyProtection="1">
      <alignment horizontal="center" vertical="center" wrapText="1"/>
      <protection hidden="1"/>
    </xf>
    <xf numFmtId="3" fontId="36" fillId="7" borderId="41" xfId="0" applyNumberFormat="1" applyFont="1" applyFill="1" applyBorder="1" applyAlignment="1" applyProtection="1">
      <alignment horizontal="center" vertical="center" wrapText="1"/>
      <protection hidden="1"/>
    </xf>
    <xf numFmtId="0" fontId="16" fillId="3" borderId="0" xfId="0" applyFont="1" applyFill="1" applyAlignment="1">
      <alignment wrapText="1"/>
    </xf>
    <xf numFmtId="0" fontId="16" fillId="3" borderId="27" xfId="0" applyFont="1" applyFill="1" applyBorder="1" applyAlignment="1">
      <alignment wrapText="1"/>
    </xf>
    <xf numFmtId="3" fontId="36" fillId="7" borderId="44" xfId="0" applyNumberFormat="1" applyFont="1" applyFill="1" applyBorder="1" applyAlignment="1" applyProtection="1">
      <alignment horizontal="center" vertical="center"/>
      <protection hidden="1"/>
    </xf>
    <xf numFmtId="3" fontId="36" fillId="7" borderId="44" xfId="0" applyNumberFormat="1" applyFont="1" applyFill="1" applyBorder="1" applyAlignment="1" applyProtection="1">
      <alignment horizontal="left" vertical="center"/>
      <protection hidden="1"/>
    </xf>
    <xf numFmtId="3" fontId="36" fillId="7" borderId="41" xfId="0" applyNumberFormat="1" applyFont="1" applyFill="1" applyBorder="1" applyAlignment="1" applyProtection="1">
      <alignment horizontal="left" vertical="center"/>
      <protection hidden="1"/>
    </xf>
    <xf numFmtId="0" fontId="54" fillId="0" borderId="0" xfId="0" applyFont="1" applyAlignment="1">
      <alignment horizontal="justify" vertical="center" wrapText="1"/>
    </xf>
    <xf numFmtId="0" fontId="56" fillId="0" borderId="0" xfId="0" applyFont="1" applyAlignment="1">
      <alignment horizontal="justify" vertical="center" wrapText="1"/>
    </xf>
    <xf numFmtId="0" fontId="58" fillId="0" borderId="0" xfId="0" applyFont="1" applyAlignment="1">
      <alignment vertical="center" wrapText="1"/>
    </xf>
    <xf numFmtId="0" fontId="59" fillId="0" borderId="0" xfId="0" applyFont="1" applyAlignment="1">
      <alignment horizontal="justify" vertical="center" wrapText="1"/>
    </xf>
    <xf numFmtId="0" fontId="60" fillId="0" borderId="0" xfId="0" applyFont="1" applyAlignment="1">
      <alignment horizontal="justify" vertical="center" wrapText="1"/>
    </xf>
    <xf numFmtId="0" fontId="61" fillId="48" borderId="51" xfId="0" applyFont="1" applyFill="1" applyBorder="1" applyAlignment="1">
      <alignment horizontal="justify" vertical="center" wrapText="1"/>
    </xf>
    <xf numFmtId="0" fontId="46" fillId="0" borderId="0" xfId="0" applyFont="1" applyAlignment="1">
      <alignment vertical="center" wrapText="1"/>
    </xf>
    <xf numFmtId="0" fontId="49" fillId="0" borderId="0" xfId="0" applyFont="1" applyAlignment="1">
      <alignment vertical="center" wrapText="1"/>
    </xf>
    <xf numFmtId="0" fontId="47" fillId="0" borderId="0" xfId="0" applyFont="1" applyAlignment="1">
      <alignment horizontal="left" vertical="center" wrapText="1" indent="4"/>
    </xf>
    <xf numFmtId="0" fontId="63" fillId="0" borderId="0" xfId="0" applyFont="1" applyAlignment="1">
      <alignment horizontal="justify" vertical="center" wrapText="1"/>
    </xf>
    <xf numFmtId="0" fontId="0" fillId="2" borderId="0" xfId="0" applyFill="1" applyAlignment="1">
      <alignment wrapText="1"/>
    </xf>
    <xf numFmtId="0" fontId="66" fillId="0" borderId="0" xfId="45" applyFont="1"/>
    <xf numFmtId="0" fontId="10" fillId="0" borderId="0" xfId="45" applyFont="1"/>
    <xf numFmtId="0" fontId="45" fillId="0" borderId="0" xfId="45" applyFont="1"/>
    <xf numFmtId="0" fontId="45" fillId="49" borderId="0" xfId="45" applyFont="1" applyFill="1"/>
    <xf numFmtId="0" fontId="67" fillId="49" borderId="0" xfId="45" applyFont="1" applyFill="1"/>
    <xf numFmtId="0" fontId="68" fillId="0" borderId="52" xfId="45" applyFont="1" applyBorder="1"/>
    <xf numFmtId="0" fontId="69" fillId="0" borderId="52" xfId="45" applyFont="1" applyBorder="1"/>
    <xf numFmtId="0" fontId="67" fillId="0" borderId="52" xfId="45" applyFont="1" applyBorder="1"/>
    <xf numFmtId="0" fontId="67" fillId="0" borderId="0" xfId="45" applyFont="1"/>
    <xf numFmtId="0" fontId="68" fillId="0" borderId="52" xfId="45" applyFont="1" applyBorder="1" applyAlignment="1">
      <alignment horizontal="left" vertical="center" wrapText="1"/>
    </xf>
    <xf numFmtId="0" fontId="69" fillId="0" borderId="52" xfId="45" applyFont="1" applyBorder="1" applyAlignment="1">
      <alignment horizontal="left" vertical="center" wrapText="1"/>
    </xf>
    <xf numFmtId="0" fontId="68" fillId="0" borderId="52" xfId="45" applyFont="1" applyBorder="1" applyAlignment="1">
      <alignment horizontal="left" vertical="top" wrapText="1"/>
    </xf>
    <xf numFmtId="0" fontId="68" fillId="0" borderId="52" xfId="45" applyFont="1" applyBorder="1" applyAlignment="1">
      <alignment wrapText="1"/>
    </xf>
    <xf numFmtId="0" fontId="69" fillId="0" borderId="52" xfId="45" applyFont="1" applyBorder="1" applyAlignment="1">
      <alignment wrapText="1"/>
    </xf>
    <xf numFmtId="0" fontId="70" fillId="0" borderId="52" xfId="45" applyFont="1" applyBorder="1" applyAlignment="1">
      <alignment horizontal="center" vertical="center" wrapText="1"/>
    </xf>
    <xf numFmtId="0" fontId="70" fillId="0" borderId="52" xfId="45" applyFont="1" applyBorder="1" applyAlignment="1">
      <alignment horizontal="right" vertical="center" wrapText="1"/>
    </xf>
    <xf numFmtId="0" fontId="68" fillId="0" borderId="52" xfId="45" applyFont="1" applyBorder="1" applyAlignment="1">
      <alignment vertical="center" wrapText="1"/>
    </xf>
    <xf numFmtId="0" fontId="69" fillId="0" borderId="52" xfId="45" applyFont="1" applyBorder="1" applyAlignment="1">
      <alignment vertical="center" wrapText="1"/>
    </xf>
    <xf numFmtId="0" fontId="67" fillId="0" borderId="52" xfId="45" applyFont="1" applyBorder="1" applyAlignment="1">
      <alignment wrapText="1"/>
    </xf>
    <xf numFmtId="0" fontId="68" fillId="0" borderId="54" xfId="45" applyFont="1" applyBorder="1" applyAlignment="1">
      <alignment vertical="center" wrapText="1"/>
    </xf>
    <xf numFmtId="0" fontId="68" fillId="0" borderId="54" xfId="45" applyFont="1" applyBorder="1" applyAlignment="1">
      <alignment horizontal="left" vertical="center" wrapText="1"/>
    </xf>
    <xf numFmtId="0" fontId="68" fillId="0" borderId="52" xfId="45" applyFont="1" applyBorder="1" applyAlignment="1">
      <alignment horizontal="left" wrapText="1"/>
    </xf>
    <xf numFmtId="0" fontId="68" fillId="0" borderId="52" xfId="45" applyFont="1" applyBorder="1" applyAlignment="1">
      <alignment horizontal="center" vertical="center" wrapText="1"/>
    </xf>
    <xf numFmtId="0" fontId="68" fillId="0" borderId="54" xfId="45" applyFont="1" applyBorder="1" applyAlignment="1">
      <alignment wrapText="1"/>
    </xf>
    <xf numFmtId="0" fontId="68" fillId="0" borderId="0" xfId="45" applyFont="1" applyAlignment="1">
      <alignment vertical="center" wrapText="1"/>
    </xf>
    <xf numFmtId="0" fontId="68" fillId="0" borderId="0" xfId="45" applyFont="1"/>
    <xf numFmtId="0" fontId="71" fillId="42" borderId="34" xfId="44" applyFont="1" applyFill="1" applyBorder="1" applyAlignment="1">
      <alignment horizontal="center" vertical="center" wrapText="1"/>
    </xf>
    <xf numFmtId="0" fontId="12" fillId="45" borderId="0" xfId="0" applyFont="1" applyFill="1"/>
    <xf numFmtId="0" fontId="72" fillId="0" borderId="0" xfId="0" applyFont="1"/>
    <xf numFmtId="0" fontId="73" fillId="0" borderId="0" xfId="0" applyFont="1"/>
    <xf numFmtId="0" fontId="12" fillId="0" borderId="0" xfId="0" applyFont="1"/>
    <xf numFmtId="0" fontId="49" fillId="2" borderId="0" xfId="0" applyFont="1" applyFill="1" applyAlignment="1">
      <alignment horizontal="justify" vertical="center" wrapText="1"/>
    </xf>
    <xf numFmtId="0" fontId="13" fillId="45" borderId="0" xfId="0" applyFont="1" applyFill="1" applyAlignment="1" applyProtection="1">
      <alignment wrapText="1"/>
      <protection hidden="1"/>
    </xf>
    <xf numFmtId="0" fontId="13" fillId="45" borderId="0" xfId="0" applyFont="1" applyFill="1" applyProtection="1">
      <protection hidden="1"/>
    </xf>
    <xf numFmtId="0" fontId="46" fillId="45" borderId="0" xfId="0" applyFont="1" applyFill="1" applyAlignment="1">
      <alignment horizontal="justify" vertical="center" wrapText="1"/>
    </xf>
    <xf numFmtId="0" fontId="47" fillId="45" borderId="0" xfId="0" applyFont="1" applyFill="1" applyAlignment="1">
      <alignment horizontal="justify" vertical="center" wrapText="1"/>
    </xf>
    <xf numFmtId="0" fontId="0" fillId="45" borderId="0" xfId="0" applyFill="1" applyAlignment="1">
      <alignment wrapText="1"/>
    </xf>
    <xf numFmtId="0" fontId="74" fillId="45" borderId="0" xfId="0" applyFont="1" applyFill="1" applyAlignment="1" applyProtection="1">
      <alignment wrapText="1"/>
      <protection hidden="1"/>
    </xf>
    <xf numFmtId="0" fontId="30" fillId="6" borderId="7" xfId="0" applyFont="1" applyFill="1" applyBorder="1" applyAlignment="1" applyProtection="1">
      <alignment vertical="center"/>
      <protection hidden="1"/>
    </xf>
    <xf numFmtId="0" fontId="30" fillId="3" borderId="7" xfId="0" applyFont="1" applyFill="1" applyBorder="1" applyAlignment="1" applyProtection="1">
      <alignment vertical="center"/>
      <protection hidden="1"/>
    </xf>
    <xf numFmtId="0" fontId="12" fillId="0" borderId="0" xfId="1"/>
    <xf numFmtId="1" fontId="36" fillId="7" borderId="3" xfId="0" applyNumberFormat="1" applyFont="1" applyFill="1" applyBorder="1" applyAlignment="1" applyProtection="1">
      <alignment horizontal="center" vertical="center" wrapText="1"/>
      <protection hidden="1"/>
    </xf>
    <xf numFmtId="0" fontId="46" fillId="0" borderId="52" xfId="0" applyFont="1" applyBorder="1" applyAlignment="1">
      <alignment horizontal="justify" vertical="center" wrapText="1"/>
    </xf>
    <xf numFmtId="1" fontId="36" fillId="7" borderId="6" xfId="0" applyNumberFormat="1" applyFont="1" applyFill="1" applyBorder="1" applyAlignment="1" applyProtection="1">
      <alignment horizontal="center" vertical="center"/>
      <protection hidden="1"/>
    </xf>
    <xf numFmtId="0" fontId="77" fillId="2" borderId="0" xfId="0" applyFont="1" applyFill="1" applyAlignment="1">
      <alignment wrapText="1"/>
    </xf>
    <xf numFmtId="0" fontId="9" fillId="0" borderId="0" xfId="46"/>
    <xf numFmtId="0" fontId="44" fillId="44" borderId="34" xfId="46" applyFont="1" applyFill="1" applyBorder="1"/>
    <xf numFmtId="0" fontId="44" fillId="44" borderId="1" xfId="46" applyFont="1" applyFill="1" applyBorder="1"/>
    <xf numFmtId="0" fontId="44" fillId="43" borderId="1" xfId="46" applyFont="1" applyFill="1" applyBorder="1"/>
    <xf numFmtId="0" fontId="9" fillId="0" borderId="0" xfId="46" applyAlignment="1">
      <alignment horizontal="center" vertical="center"/>
    </xf>
    <xf numFmtId="0" fontId="42" fillId="45" borderId="0" xfId="0" applyFont="1" applyFill="1" applyAlignment="1" applyProtection="1">
      <alignment wrapText="1"/>
      <protection hidden="1"/>
    </xf>
    <xf numFmtId="0" fontId="42" fillId="45" borderId="0" xfId="0" applyFont="1" applyFill="1" applyProtection="1">
      <protection hidden="1"/>
    </xf>
    <xf numFmtId="2" fontId="32" fillId="0" borderId="52" xfId="44" applyNumberFormat="1" applyBorder="1" applyAlignment="1">
      <alignment horizontal="center" vertical="center"/>
    </xf>
    <xf numFmtId="0" fontId="71" fillId="42" borderId="34" xfId="44" applyFont="1" applyFill="1" applyBorder="1" applyAlignment="1" applyProtection="1">
      <alignment horizontal="center" vertical="center" wrapText="1"/>
      <protection locked="0"/>
    </xf>
    <xf numFmtId="0" fontId="71" fillId="51" borderId="34" xfId="44" applyFont="1" applyFill="1" applyBorder="1" applyAlignment="1" applyProtection="1">
      <alignment horizontal="center" vertical="center" wrapText="1"/>
      <protection locked="0"/>
    </xf>
    <xf numFmtId="0" fontId="71" fillId="50" borderId="34" xfId="44" applyFont="1" applyFill="1" applyBorder="1" applyAlignment="1" applyProtection="1">
      <alignment horizontal="center" vertical="center" wrapText="1"/>
      <protection locked="0"/>
    </xf>
    <xf numFmtId="165" fontId="74" fillId="45" borderId="0" xfId="0" applyNumberFormat="1" applyFont="1" applyFill="1" applyProtection="1">
      <protection hidden="1"/>
    </xf>
    <xf numFmtId="2" fontId="5" fillId="0" borderId="52" xfId="54" applyNumberFormat="1" applyBorder="1" applyAlignment="1">
      <alignment horizontal="center" vertical="center"/>
    </xf>
    <xf numFmtId="164" fontId="5" fillId="0" borderId="52" xfId="54" applyNumberFormat="1" applyBorder="1" applyAlignment="1">
      <alignment horizontal="center" vertical="center"/>
    </xf>
    <xf numFmtId="0" fontId="5" fillId="0" borderId="52" xfId="54" applyBorder="1" applyAlignment="1">
      <alignment horizontal="center" vertical="center"/>
    </xf>
    <xf numFmtId="2" fontId="0" fillId="0" borderId="52" xfId="0" applyNumberFormat="1" applyBorder="1" applyAlignment="1">
      <alignment horizontal="center" vertical="center" wrapText="1"/>
    </xf>
    <xf numFmtId="2" fontId="68" fillId="2" borderId="52" xfId="54" applyNumberFormat="1" applyFont="1" applyFill="1" applyBorder="1" applyAlignment="1">
      <alignment horizontal="center" vertical="center"/>
    </xf>
    <xf numFmtId="1" fontId="5" fillId="0" borderId="52" xfId="54" applyNumberFormat="1" applyBorder="1" applyAlignment="1">
      <alignment horizontal="center" vertical="center"/>
    </xf>
    <xf numFmtId="0" fontId="78" fillId="0" borderId="0" xfId="0" applyFont="1" applyAlignment="1">
      <alignment wrapText="1"/>
    </xf>
    <xf numFmtId="0" fontId="78" fillId="0" borderId="0" xfId="0" applyFont="1"/>
    <xf numFmtId="15" fontId="32" fillId="0" borderId="52" xfId="44" applyNumberFormat="1" applyBorder="1" applyAlignment="1">
      <alignment horizontal="center" vertical="center"/>
    </xf>
    <xf numFmtId="2" fontId="3" fillId="0" borderId="52" xfId="54" applyNumberFormat="1" applyFont="1" applyBorder="1" applyAlignment="1">
      <alignment horizontal="center" vertical="center"/>
    </xf>
    <xf numFmtId="2" fontId="0" fillId="0" borderId="52" xfId="0" applyNumberFormat="1" applyBorder="1" applyAlignment="1">
      <alignment horizontal="center" vertical="center"/>
    </xf>
    <xf numFmtId="0" fontId="71" fillId="42" borderId="34" xfId="44" applyFont="1" applyFill="1" applyBorder="1" applyAlignment="1" applyProtection="1">
      <alignment horizontal="center" vertical="center"/>
      <protection locked="0"/>
    </xf>
    <xf numFmtId="0" fontId="70" fillId="52" borderId="32" xfId="0" applyFont="1" applyFill="1" applyBorder="1" applyAlignment="1">
      <alignment horizontal="left"/>
    </xf>
    <xf numFmtId="0" fontId="70" fillId="52" borderId="33" xfId="0" applyFont="1" applyFill="1" applyBorder="1" applyAlignment="1">
      <alignment horizontal="left" vertical="top"/>
    </xf>
    <xf numFmtId="0" fontId="70" fillId="52" borderId="33" xfId="0" applyFont="1" applyFill="1" applyBorder="1"/>
    <xf numFmtId="0" fontId="70" fillId="2" borderId="0" xfId="49" applyFont="1" applyFill="1"/>
    <xf numFmtId="0" fontId="79" fillId="0" borderId="0" xfId="0" applyFont="1" applyAlignment="1">
      <alignment wrapText="1"/>
    </xf>
    <xf numFmtId="0" fontId="68" fillId="53" borderId="1" xfId="0" applyFont="1" applyFill="1" applyBorder="1" applyAlignment="1">
      <alignment horizontal="left"/>
    </xf>
    <xf numFmtId="0" fontId="79" fillId="53" borderId="1" xfId="0" applyFont="1" applyFill="1" applyBorder="1" applyAlignment="1">
      <alignment horizontal="left" vertical="top"/>
    </xf>
    <xf numFmtId="0" fontId="79" fillId="53" borderId="2" xfId="0" applyFont="1" applyFill="1" applyBorder="1" applyAlignment="1">
      <alignment horizontal="left" vertical="top"/>
    </xf>
    <xf numFmtId="0" fontId="79" fillId="53" borderId="2" xfId="0" applyFont="1" applyFill="1" applyBorder="1"/>
    <xf numFmtId="0" fontId="68" fillId="54" borderId="1" xfId="0" applyFont="1" applyFill="1" applyBorder="1" applyAlignment="1">
      <alignment horizontal="left"/>
    </xf>
    <xf numFmtId="0" fontId="79" fillId="54" borderId="1" xfId="0" applyFont="1" applyFill="1" applyBorder="1" applyAlignment="1">
      <alignment horizontal="left" vertical="top"/>
    </xf>
    <xf numFmtId="0" fontId="79" fillId="54" borderId="2" xfId="0" applyFont="1" applyFill="1" applyBorder="1" applyAlignment="1">
      <alignment horizontal="left" vertical="top"/>
    </xf>
    <xf numFmtId="0" fontId="68" fillId="54" borderId="2" xfId="0" applyFont="1" applyFill="1" applyBorder="1"/>
    <xf numFmtId="0" fontId="68" fillId="53" borderId="2" xfId="0" applyFont="1" applyFill="1" applyBorder="1"/>
    <xf numFmtId="0" fontId="79" fillId="2" borderId="0" xfId="0" applyFont="1" applyFill="1"/>
    <xf numFmtId="0" fontId="79" fillId="54" borderId="2" xfId="0" applyFont="1" applyFill="1" applyBorder="1"/>
    <xf numFmtId="0" fontId="79" fillId="55" borderId="1" xfId="0" applyFont="1" applyFill="1" applyBorder="1" applyAlignment="1">
      <alignment horizontal="left"/>
    </xf>
    <xf numFmtId="0" fontId="79" fillId="53" borderId="1" xfId="0" applyFont="1" applyFill="1" applyBorder="1" applyAlignment="1">
      <alignment horizontal="left"/>
    </xf>
    <xf numFmtId="0" fontId="79" fillId="54" borderId="1" xfId="0" applyFont="1" applyFill="1" applyBorder="1" applyAlignment="1">
      <alignment horizontal="left"/>
    </xf>
    <xf numFmtId="0" fontId="68" fillId="54" borderId="0" xfId="0" applyFont="1" applyFill="1"/>
    <xf numFmtId="0" fontId="79" fillId="2" borderId="0" xfId="0" applyFont="1" applyFill="1" applyAlignment="1">
      <alignment wrapText="1"/>
    </xf>
    <xf numFmtId="0" fontId="68" fillId="53" borderId="52" xfId="0" applyFont="1" applyFill="1" applyBorder="1" applyAlignment="1">
      <alignment horizontal="left"/>
    </xf>
    <xf numFmtId="2" fontId="68" fillId="2" borderId="1" xfId="54" applyNumberFormat="1" applyFont="1" applyFill="1" applyBorder="1" applyAlignment="1">
      <alignment horizontal="left" vertical="center"/>
    </xf>
    <xf numFmtId="0" fontId="68" fillId="54" borderId="52" xfId="0" applyFont="1" applyFill="1" applyBorder="1" applyAlignment="1">
      <alignment horizontal="left"/>
    </xf>
    <xf numFmtId="0" fontId="79" fillId="2" borderId="1" xfId="0" applyFont="1" applyFill="1" applyBorder="1" applyAlignment="1">
      <alignment horizontal="left" wrapText="1"/>
    </xf>
    <xf numFmtId="0" fontId="79" fillId="54" borderId="0" xfId="0" applyFont="1" applyFill="1"/>
    <xf numFmtId="0" fontId="68" fillId="53" borderId="0" xfId="0" applyFont="1" applyFill="1"/>
    <xf numFmtId="0" fontId="68" fillId="53" borderId="34" xfId="0" applyFont="1" applyFill="1" applyBorder="1" applyAlignment="1">
      <alignment horizontal="left"/>
    </xf>
    <xf numFmtId="0" fontId="79" fillId="53" borderId="34" xfId="0" applyFont="1" applyFill="1" applyBorder="1" applyAlignment="1">
      <alignment horizontal="left" vertical="top"/>
    </xf>
    <xf numFmtId="0" fontId="79" fillId="53" borderId="18" xfId="0" applyFont="1" applyFill="1" applyBorder="1" applyAlignment="1">
      <alignment horizontal="left" vertical="top"/>
    </xf>
    <xf numFmtId="0" fontId="68" fillId="53" borderId="18" xfId="0" applyFont="1" applyFill="1" applyBorder="1"/>
    <xf numFmtId="0" fontId="68" fillId="53" borderId="0" xfId="0" applyFont="1" applyFill="1" applyAlignment="1">
      <alignment horizontal="left"/>
    </xf>
    <xf numFmtId="0" fontId="79" fillId="54" borderId="34" xfId="0" applyFont="1" applyFill="1" applyBorder="1" applyAlignment="1">
      <alignment horizontal="left" vertical="top"/>
    </xf>
    <xf numFmtId="0" fontId="79" fillId="54" borderId="18" xfId="0" applyFont="1" applyFill="1" applyBorder="1" applyAlignment="1">
      <alignment horizontal="left" vertical="top"/>
    </xf>
    <xf numFmtId="0" fontId="79" fillId="0" borderId="0" xfId="0" applyFont="1"/>
    <xf numFmtId="0" fontId="79" fillId="53" borderId="0" xfId="0" applyFont="1" applyFill="1" applyAlignment="1">
      <alignment horizontal="left" vertical="top"/>
    </xf>
    <xf numFmtId="0" fontId="79" fillId="0" borderId="0" xfId="0" applyFont="1" applyAlignment="1">
      <alignment horizontal="left" wrapText="1"/>
    </xf>
    <xf numFmtId="0" fontId="39" fillId="46" borderId="0" xfId="0" applyFont="1" applyFill="1" applyAlignment="1" applyProtection="1">
      <alignment horizontal="left" vertical="top" wrapText="1"/>
      <protection hidden="1"/>
    </xf>
    <xf numFmtId="0" fontId="39" fillId="46" borderId="27" xfId="0" applyFont="1" applyFill="1" applyBorder="1" applyAlignment="1" applyProtection="1">
      <alignment horizontal="left" vertical="top" wrapText="1"/>
      <protection hidden="1"/>
    </xf>
    <xf numFmtId="0" fontId="3" fillId="0" borderId="0" xfId="45" applyFont="1" applyAlignment="1">
      <alignment wrapText="1"/>
    </xf>
    <xf numFmtId="0" fontId="3" fillId="0" borderId="0" xfId="45" applyFont="1"/>
    <xf numFmtId="0" fontId="3" fillId="49" borderId="0" xfId="45" applyFont="1" applyFill="1"/>
    <xf numFmtId="0" fontId="3" fillId="0" borderId="52" xfId="45" applyFont="1" applyBorder="1"/>
    <xf numFmtId="0" fontId="3" fillId="0" borderId="52" xfId="45" applyFont="1" applyBorder="1" applyAlignment="1">
      <alignment horizontal="left" vertical="center" wrapText="1"/>
    </xf>
    <xf numFmtId="0" fontId="3" fillId="0" borderId="0" xfId="45" applyFont="1" applyAlignment="1">
      <alignment horizontal="left" vertical="center"/>
    </xf>
    <xf numFmtId="0" fontId="3" fillId="0" borderId="0" xfId="45" applyFont="1" applyAlignment="1">
      <alignment horizontal="left" vertical="center" wrapText="1"/>
    </xf>
    <xf numFmtId="0" fontId="3" fillId="0" borderId="53" xfId="45" applyFont="1" applyBorder="1" applyAlignment="1">
      <alignment horizontal="left" vertical="center" wrapText="1"/>
    </xf>
    <xf numFmtId="0" fontId="3" fillId="0" borderId="54" xfId="45" applyFont="1" applyBorder="1" applyAlignment="1">
      <alignment horizontal="left" vertical="center" wrapText="1"/>
    </xf>
    <xf numFmtId="0" fontId="3" fillId="0" borderId="52" xfId="45" applyFont="1" applyBorder="1" applyAlignment="1">
      <alignment horizontal="left"/>
    </xf>
    <xf numFmtId="0" fontId="3" fillId="0" borderId="52" xfId="45" applyFont="1" applyBorder="1" applyAlignment="1">
      <alignment horizontal="left" wrapText="1"/>
    </xf>
    <xf numFmtId="0" fontId="3" fillId="0" borderId="52" xfId="45" applyFont="1" applyBorder="1" applyAlignment="1">
      <alignment vertical="center" wrapText="1"/>
    </xf>
    <xf numFmtId="0" fontId="3" fillId="0" borderId="52" xfId="45" applyFont="1" applyBorder="1" applyAlignment="1">
      <alignment wrapText="1"/>
    </xf>
    <xf numFmtId="0" fontId="3" fillId="0" borderId="54" xfId="45" applyFont="1" applyBorder="1"/>
    <xf numFmtId="0" fontId="3" fillId="0" borderId="0" xfId="46" applyFont="1"/>
    <xf numFmtId="2" fontId="3" fillId="0" borderId="52" xfId="44" applyNumberFormat="1" applyFont="1" applyBorder="1" applyAlignment="1">
      <alignment horizontal="center" vertical="center"/>
    </xf>
    <xf numFmtId="2" fontId="2" fillId="0" borderId="52" xfId="54" applyNumberFormat="1" applyFont="1" applyBorder="1" applyAlignment="1">
      <alignment horizontal="center" vertical="center"/>
    </xf>
    <xf numFmtId="2" fontId="1" fillId="0" borderId="52" xfId="54" applyNumberFormat="1" applyFont="1" applyBorder="1" applyAlignment="1">
      <alignment horizontal="center" vertical="center"/>
    </xf>
    <xf numFmtId="0" fontId="13" fillId="42" borderId="23" xfId="0" applyFont="1" applyFill="1" applyBorder="1" applyAlignment="1" applyProtection="1">
      <alignment horizontal="center" wrapText="1"/>
      <protection hidden="1"/>
    </xf>
    <xf numFmtId="0" fontId="13" fillId="42" borderId="24" xfId="0" applyFont="1" applyFill="1" applyBorder="1" applyAlignment="1" applyProtection="1">
      <alignment horizontal="center" wrapText="1"/>
      <protection hidden="1"/>
    </xf>
    <xf numFmtId="0" fontId="13" fillId="42" borderId="25" xfId="0" applyFont="1" applyFill="1" applyBorder="1" applyAlignment="1" applyProtection="1">
      <alignment horizontal="center" wrapText="1"/>
      <protection hidden="1"/>
    </xf>
    <xf numFmtId="0" fontId="13" fillId="42" borderId="26" xfId="0" applyFont="1" applyFill="1" applyBorder="1" applyAlignment="1" applyProtection="1">
      <alignment horizontal="center" wrapText="1"/>
      <protection hidden="1"/>
    </xf>
    <xf numFmtId="0" fontId="13" fillId="42" borderId="0" xfId="0" applyFont="1" applyFill="1" applyAlignment="1" applyProtection="1">
      <alignment horizontal="center" wrapText="1"/>
      <protection hidden="1"/>
    </xf>
    <xf numFmtId="0" fontId="13" fillId="42" borderId="27" xfId="0" applyFont="1" applyFill="1" applyBorder="1" applyAlignment="1" applyProtection="1">
      <alignment horizontal="center" wrapText="1"/>
      <protection hidden="1"/>
    </xf>
    <xf numFmtId="0" fontId="13" fillId="42" borderId="28" xfId="0" applyFont="1" applyFill="1" applyBorder="1" applyAlignment="1" applyProtection="1">
      <alignment horizontal="center" wrapText="1"/>
      <protection hidden="1"/>
    </xf>
    <xf numFmtId="0" fontId="13" fillId="42" borderId="29" xfId="0" applyFont="1" applyFill="1" applyBorder="1" applyAlignment="1" applyProtection="1">
      <alignment horizontal="center" wrapText="1"/>
      <protection hidden="1"/>
    </xf>
    <xf numFmtId="0" fontId="13" fillId="42" borderId="30" xfId="0" applyFont="1" applyFill="1" applyBorder="1" applyAlignment="1" applyProtection="1">
      <alignment horizontal="center" wrapText="1"/>
      <protection hidden="1"/>
    </xf>
    <xf numFmtId="0" fontId="34" fillId="7" borderId="2" xfId="0" applyFont="1" applyFill="1" applyBorder="1" applyAlignment="1" applyProtection="1">
      <alignment horizontal="center" vertical="center" wrapText="1"/>
      <protection hidden="1"/>
    </xf>
    <xf numFmtId="0" fontId="34" fillId="7" borderId="3" xfId="0" applyFont="1" applyFill="1" applyBorder="1" applyAlignment="1" applyProtection="1">
      <alignment horizontal="center" vertical="center" wrapText="1"/>
      <protection hidden="1"/>
    </xf>
    <xf numFmtId="0" fontId="34" fillId="7" borderId="41" xfId="0" applyFont="1" applyFill="1" applyBorder="1" applyAlignment="1" applyProtection="1">
      <alignment horizontal="center" vertical="center" wrapText="1"/>
      <protection hidden="1"/>
    </xf>
    <xf numFmtId="0" fontId="34" fillId="8" borderId="1" xfId="0" applyFont="1" applyFill="1" applyBorder="1" applyAlignment="1" applyProtection="1">
      <alignment horizontal="center" vertical="center" wrapText="1"/>
      <protection hidden="1"/>
    </xf>
    <xf numFmtId="0" fontId="41" fillId="42" borderId="18" xfId="0" applyFont="1" applyFill="1" applyBorder="1" applyAlignment="1" applyProtection="1">
      <alignment horizontal="center" vertical="center" wrapText="1"/>
      <protection hidden="1"/>
    </xf>
    <xf numFmtId="0" fontId="41" fillId="42" borderId="6" xfId="0" applyFont="1" applyFill="1" applyBorder="1" applyAlignment="1" applyProtection="1">
      <alignment horizontal="center" vertical="center" wrapText="1"/>
      <protection hidden="1"/>
    </xf>
    <xf numFmtId="0" fontId="41" fillId="42" borderId="21" xfId="0" applyFont="1" applyFill="1" applyBorder="1" applyAlignment="1" applyProtection="1">
      <alignment horizontal="center" vertical="center" wrapText="1"/>
      <protection hidden="1"/>
    </xf>
    <xf numFmtId="0" fontId="41" fillId="42" borderId="19" xfId="0" applyFont="1" applyFill="1" applyBorder="1" applyAlignment="1" applyProtection="1">
      <alignment horizontal="center" vertical="center" wrapText="1"/>
      <protection hidden="1"/>
    </xf>
    <xf numFmtId="0" fontId="41" fillId="42" borderId="20" xfId="0" applyFont="1" applyFill="1" applyBorder="1" applyAlignment="1" applyProtection="1">
      <alignment horizontal="center" vertical="center" wrapText="1"/>
      <protection hidden="1"/>
    </xf>
    <xf numFmtId="0" fontId="41" fillId="42" borderId="22" xfId="0" applyFont="1" applyFill="1" applyBorder="1" applyAlignment="1" applyProtection="1">
      <alignment horizontal="center" vertical="center" wrapText="1"/>
      <protection hidden="1"/>
    </xf>
    <xf numFmtId="0" fontId="43" fillId="42" borderId="40" xfId="0" applyFont="1" applyFill="1" applyBorder="1" applyAlignment="1" applyProtection="1">
      <alignment horizontal="left" vertical="center" wrapText="1"/>
      <protection hidden="1"/>
    </xf>
    <xf numFmtId="0" fontId="43" fillId="42" borderId="3" xfId="0" applyFont="1" applyFill="1" applyBorder="1" applyAlignment="1" applyProtection="1">
      <alignment horizontal="left" vertical="center" wrapText="1"/>
      <protection hidden="1"/>
    </xf>
    <xf numFmtId="0" fontId="43" fillId="42" borderId="41" xfId="0" applyFont="1" applyFill="1" applyBorder="1" applyAlignment="1" applyProtection="1">
      <alignment horizontal="left" vertical="center" wrapText="1"/>
      <protection hidden="1"/>
    </xf>
    <xf numFmtId="0" fontId="13" fillId="10" borderId="26" xfId="0" applyFont="1" applyFill="1" applyBorder="1" applyAlignment="1" applyProtection="1">
      <alignment horizontal="center" wrapText="1"/>
      <protection hidden="1"/>
    </xf>
    <xf numFmtId="0" fontId="13" fillId="10" borderId="0" xfId="0" applyFont="1" applyFill="1" applyAlignment="1" applyProtection="1">
      <alignment horizontal="center" wrapText="1"/>
      <protection hidden="1"/>
    </xf>
    <xf numFmtId="0" fontId="13" fillId="10" borderId="27" xfId="0" applyFont="1" applyFill="1" applyBorder="1" applyAlignment="1" applyProtection="1">
      <alignment horizontal="center" wrapText="1"/>
      <protection hidden="1"/>
    </xf>
    <xf numFmtId="0" fontId="13" fillId="5" borderId="26" xfId="0" applyFont="1" applyFill="1" applyBorder="1" applyAlignment="1" applyProtection="1">
      <alignment horizontal="center" wrapText="1"/>
      <protection hidden="1"/>
    </xf>
    <xf numFmtId="0" fontId="13" fillId="5" borderId="0" xfId="0" applyFont="1" applyFill="1" applyAlignment="1" applyProtection="1">
      <alignment horizontal="center" wrapText="1"/>
      <protection hidden="1"/>
    </xf>
    <xf numFmtId="0" fontId="13" fillId="5" borderId="27" xfId="0" applyFont="1" applyFill="1" applyBorder="1" applyAlignment="1" applyProtection="1">
      <alignment horizontal="center" wrapText="1"/>
      <protection hidden="1"/>
    </xf>
    <xf numFmtId="0" fontId="13" fillId="6" borderId="5" xfId="0" applyFont="1" applyFill="1" applyBorder="1" applyAlignment="1" applyProtection="1">
      <alignment horizontal="center" wrapText="1"/>
      <protection hidden="1"/>
    </xf>
    <xf numFmtId="0" fontId="76" fillId="10" borderId="31" xfId="0" applyFont="1" applyFill="1" applyBorder="1" applyAlignment="1" applyProtection="1">
      <alignment horizontal="center" vertical="center" wrapText="1"/>
      <protection hidden="1"/>
    </xf>
    <xf numFmtId="0" fontId="76" fillId="10" borderId="38" xfId="0" applyFont="1" applyFill="1" applyBorder="1" applyAlignment="1" applyProtection="1">
      <alignment horizontal="center" vertical="center" wrapText="1"/>
      <protection hidden="1"/>
    </xf>
    <xf numFmtId="0" fontId="53" fillId="42" borderId="0" xfId="0" applyFont="1" applyFill="1" applyAlignment="1" applyProtection="1">
      <alignment horizontal="left" vertical="top" wrapText="1"/>
      <protection hidden="1"/>
    </xf>
    <xf numFmtId="0" fontId="39" fillId="42" borderId="0" xfId="0" applyFont="1" applyFill="1" applyAlignment="1" applyProtection="1">
      <alignment horizontal="left" vertical="top" wrapText="1"/>
      <protection hidden="1"/>
    </xf>
    <xf numFmtId="0" fontId="39" fillId="42" borderId="27" xfId="0" applyFont="1" applyFill="1" applyBorder="1" applyAlignment="1" applyProtection="1">
      <alignment horizontal="left" vertical="top" wrapText="1"/>
      <protection hidden="1"/>
    </xf>
    <xf numFmtId="0" fontId="75" fillId="6" borderId="17" xfId="0" applyFont="1" applyFill="1" applyBorder="1" applyAlignment="1" applyProtection="1">
      <alignment horizontal="center" vertical="center"/>
      <protection hidden="1"/>
    </xf>
    <xf numFmtId="0" fontId="75" fillId="6" borderId="55" xfId="0" applyFont="1" applyFill="1" applyBorder="1" applyAlignment="1" applyProtection="1">
      <alignment horizontal="center" vertical="center"/>
      <protection hidden="1"/>
    </xf>
    <xf numFmtId="0" fontId="75" fillId="6" borderId="39" xfId="0" applyFont="1" applyFill="1" applyBorder="1" applyAlignment="1" applyProtection="1">
      <alignment horizontal="center" vertical="center"/>
      <protection hidden="1"/>
    </xf>
    <xf numFmtId="0" fontId="75" fillId="3" borderId="17" xfId="0" applyFont="1" applyFill="1" applyBorder="1" applyAlignment="1" applyProtection="1">
      <alignment horizontal="center" vertical="center"/>
      <protection hidden="1"/>
    </xf>
    <xf numFmtId="0" fontId="75" fillId="3" borderId="55" xfId="0" applyFont="1" applyFill="1" applyBorder="1" applyAlignment="1" applyProtection="1">
      <alignment horizontal="center" vertical="center"/>
      <protection hidden="1"/>
    </xf>
    <xf numFmtId="0" fontId="75" fillId="3" borderId="39" xfId="0" applyFont="1" applyFill="1" applyBorder="1" applyAlignment="1" applyProtection="1">
      <alignment horizontal="center" vertical="center"/>
      <protection hidden="1"/>
    </xf>
    <xf numFmtId="0" fontId="34" fillId="8" borderId="47" xfId="0" applyFont="1" applyFill="1" applyBorder="1" applyAlignment="1" applyProtection="1">
      <alignment horizontal="center" vertical="center" wrapText="1"/>
      <protection hidden="1"/>
    </xf>
    <xf numFmtId="0" fontId="34" fillId="8" borderId="6" xfId="0" applyFont="1" applyFill="1" applyBorder="1" applyAlignment="1" applyProtection="1">
      <alignment horizontal="center" vertical="center" wrapText="1"/>
      <protection hidden="1"/>
    </xf>
    <xf numFmtId="0" fontId="34" fillId="8" borderId="21" xfId="0" applyFont="1" applyFill="1" applyBorder="1" applyAlignment="1" applyProtection="1">
      <alignment horizontal="center" vertical="center" wrapText="1"/>
      <protection hidden="1"/>
    </xf>
    <xf numFmtId="0" fontId="34" fillId="8" borderId="46" xfId="0" applyFont="1" applyFill="1" applyBorder="1" applyAlignment="1" applyProtection="1">
      <alignment horizontal="center" vertical="center" wrapText="1"/>
      <protection hidden="1"/>
    </xf>
    <xf numFmtId="0" fontId="34" fillId="8" borderId="20" xfId="0" applyFont="1" applyFill="1" applyBorder="1" applyAlignment="1" applyProtection="1">
      <alignment horizontal="center" vertical="center" wrapText="1"/>
      <protection hidden="1"/>
    </xf>
    <xf numFmtId="0" fontId="34" fillId="8" borderId="22" xfId="0" applyFont="1" applyFill="1" applyBorder="1" applyAlignment="1" applyProtection="1">
      <alignment horizontal="center" vertical="center" wrapText="1"/>
      <protection hidden="1"/>
    </xf>
    <xf numFmtId="0" fontId="34" fillId="7" borderId="18" xfId="0" applyFont="1" applyFill="1" applyBorder="1" applyAlignment="1" applyProtection="1">
      <alignment horizontal="center" vertical="center" wrapText="1"/>
      <protection hidden="1"/>
    </xf>
    <xf numFmtId="0" fontId="34" fillId="7" borderId="21" xfId="0" applyFont="1" applyFill="1" applyBorder="1" applyAlignment="1" applyProtection="1">
      <alignment horizontal="center" vertical="center" wrapText="1"/>
      <protection hidden="1"/>
    </xf>
    <xf numFmtId="0" fontId="34" fillId="7" borderId="19" xfId="0" applyFont="1" applyFill="1" applyBorder="1" applyAlignment="1" applyProtection="1">
      <alignment horizontal="center" vertical="center" wrapText="1"/>
      <protection hidden="1"/>
    </xf>
    <xf numFmtId="0" fontId="34" fillId="7" borderId="22" xfId="0" applyFont="1" applyFill="1" applyBorder="1" applyAlignment="1" applyProtection="1">
      <alignment horizontal="center" vertical="center" wrapText="1"/>
      <protection hidden="1"/>
    </xf>
    <xf numFmtId="0" fontId="35" fillId="8" borderId="2" xfId="0" applyFont="1" applyFill="1" applyBorder="1" applyAlignment="1" applyProtection="1">
      <alignment horizontal="center" vertical="center" wrapText="1"/>
      <protection hidden="1"/>
    </xf>
    <xf numFmtId="0" fontId="35" fillId="8" borderId="3" xfId="0" applyFont="1" applyFill="1" applyBorder="1" applyAlignment="1" applyProtection="1">
      <alignment horizontal="center" vertical="center" wrapText="1"/>
      <protection hidden="1"/>
    </xf>
    <xf numFmtId="0" fontId="35" fillId="8" borderId="41" xfId="0" applyFont="1" applyFill="1" applyBorder="1" applyAlignment="1" applyProtection="1">
      <alignment horizontal="center" vertical="center" wrapText="1"/>
      <protection hidden="1"/>
    </xf>
    <xf numFmtId="3" fontId="37" fillId="7" borderId="2" xfId="0" applyNumberFormat="1" applyFont="1" applyFill="1" applyBorder="1" applyAlignment="1" applyProtection="1">
      <alignment horizontal="center" vertical="center"/>
      <protection hidden="1"/>
    </xf>
    <xf numFmtId="3" fontId="37" fillId="7" borderId="3" xfId="0" applyNumberFormat="1" applyFont="1" applyFill="1" applyBorder="1" applyAlignment="1" applyProtection="1">
      <alignment horizontal="center" vertical="center"/>
      <protection hidden="1"/>
    </xf>
    <xf numFmtId="3" fontId="37" fillId="7" borderId="41" xfId="0" applyNumberFormat="1" applyFont="1" applyFill="1" applyBorder="1" applyAlignment="1" applyProtection="1">
      <alignment horizontal="center" vertical="center"/>
      <protection hidden="1"/>
    </xf>
    <xf numFmtId="0" fontId="34" fillId="8" borderId="42" xfId="0" applyFont="1" applyFill="1" applyBorder="1" applyAlignment="1" applyProtection="1">
      <alignment horizontal="left" vertical="center" wrapText="1"/>
      <protection hidden="1"/>
    </xf>
    <xf numFmtId="0" fontId="34" fillId="8" borderId="1" xfId="0" applyFont="1" applyFill="1" applyBorder="1" applyAlignment="1" applyProtection="1">
      <alignment horizontal="left" vertical="center" wrapText="1"/>
      <protection hidden="1"/>
    </xf>
    <xf numFmtId="0" fontId="34" fillId="8" borderId="40" xfId="0" applyFont="1" applyFill="1" applyBorder="1" applyAlignment="1" applyProtection="1">
      <alignment horizontal="left" vertical="center" wrapText="1"/>
      <protection hidden="1"/>
    </xf>
    <xf numFmtId="0" fontId="34" fillId="8" borderId="3" xfId="0" applyFont="1" applyFill="1" applyBorder="1" applyAlignment="1" applyProtection="1">
      <alignment horizontal="left" vertical="center" wrapText="1"/>
      <protection hidden="1"/>
    </xf>
    <xf numFmtId="0" fontId="34" fillId="8" borderId="4" xfId="0" applyFont="1" applyFill="1" applyBorder="1" applyAlignment="1" applyProtection="1">
      <alignment horizontal="left" vertical="center" wrapText="1"/>
      <protection hidden="1"/>
    </xf>
    <xf numFmtId="0" fontId="40" fillId="6" borderId="40" xfId="0" applyFont="1" applyFill="1" applyBorder="1" applyAlignment="1" applyProtection="1">
      <alignment horizontal="left" vertical="center" wrapText="1"/>
      <protection hidden="1"/>
    </xf>
    <xf numFmtId="0" fontId="40" fillId="6" borderId="3" xfId="0" applyFont="1" applyFill="1" applyBorder="1" applyAlignment="1" applyProtection="1">
      <alignment horizontal="left" vertical="center" wrapText="1"/>
      <protection hidden="1"/>
    </xf>
    <xf numFmtId="0" fontId="40" fillId="6" borderId="41" xfId="0" applyFont="1" applyFill="1" applyBorder="1" applyAlignment="1" applyProtection="1">
      <alignment horizontal="left" vertical="center" wrapText="1"/>
      <protection hidden="1"/>
    </xf>
    <xf numFmtId="0" fontId="34" fillId="8" borderId="47" xfId="0" applyFont="1" applyFill="1" applyBorder="1" applyAlignment="1" applyProtection="1">
      <alignment horizontal="left" vertical="center" wrapText="1"/>
      <protection hidden="1"/>
    </xf>
    <xf numFmtId="0" fontId="34" fillId="8" borderId="6" xfId="0" applyFont="1" applyFill="1" applyBorder="1" applyAlignment="1" applyProtection="1">
      <alignment horizontal="left" vertical="center" wrapText="1"/>
      <protection hidden="1"/>
    </xf>
    <xf numFmtId="0" fontId="34" fillId="8" borderId="21" xfId="0" applyFont="1" applyFill="1" applyBorder="1" applyAlignment="1" applyProtection="1">
      <alignment horizontal="left" vertical="center" wrapText="1"/>
      <protection hidden="1"/>
    </xf>
    <xf numFmtId="0" fontId="34" fillId="8" borderId="42" xfId="0" applyFont="1" applyFill="1" applyBorder="1" applyAlignment="1" applyProtection="1">
      <alignment horizontal="left" vertical="center"/>
      <protection hidden="1"/>
    </xf>
    <xf numFmtId="0" fontId="34" fillId="8" borderId="1" xfId="0" applyFont="1" applyFill="1" applyBorder="1" applyAlignment="1" applyProtection="1">
      <alignment horizontal="left" vertical="center"/>
      <protection hidden="1"/>
    </xf>
    <xf numFmtId="0" fontId="34" fillId="0" borderId="1" xfId="0" applyFont="1" applyBorder="1" applyAlignment="1" applyProtection="1">
      <alignment horizontal="center" vertical="center" wrapText="1"/>
      <protection hidden="1"/>
    </xf>
    <xf numFmtId="3" fontId="36" fillId="7" borderId="1" xfId="0" applyNumberFormat="1" applyFont="1" applyFill="1" applyBorder="1" applyAlignment="1" applyProtection="1">
      <alignment horizontal="center" vertical="center"/>
      <protection hidden="1"/>
    </xf>
    <xf numFmtId="0" fontId="34" fillId="8" borderId="2" xfId="0" applyFont="1" applyFill="1" applyBorder="1" applyAlignment="1" applyProtection="1">
      <alignment horizontal="left" vertical="center" wrapText="1"/>
      <protection hidden="1"/>
    </xf>
    <xf numFmtId="0" fontId="34" fillId="8" borderId="46" xfId="0" applyFont="1" applyFill="1" applyBorder="1" applyAlignment="1" applyProtection="1">
      <alignment horizontal="left" vertical="center" wrapText="1"/>
      <protection hidden="1"/>
    </xf>
    <xf numFmtId="0" fontId="34" fillId="8" borderId="20" xfId="0" applyFont="1" applyFill="1" applyBorder="1" applyAlignment="1" applyProtection="1">
      <alignment horizontal="left" vertical="center" wrapText="1"/>
      <protection hidden="1"/>
    </xf>
    <xf numFmtId="0" fontId="34" fillId="8" borderId="22" xfId="0" applyFont="1" applyFill="1" applyBorder="1" applyAlignment="1" applyProtection="1">
      <alignment horizontal="left" vertical="center" wrapText="1"/>
      <protection hidden="1"/>
    </xf>
    <xf numFmtId="3" fontId="36" fillId="7" borderId="19" xfId="0" applyNumberFormat="1" applyFont="1" applyFill="1" applyBorder="1" applyAlignment="1" applyProtection="1">
      <alignment horizontal="center" vertical="center" wrapText="1"/>
      <protection hidden="1"/>
    </xf>
    <xf numFmtId="3" fontId="36" fillId="7" borderId="20" xfId="0" applyNumberFormat="1" applyFont="1" applyFill="1" applyBorder="1" applyAlignment="1" applyProtection="1">
      <alignment horizontal="center" vertical="center" wrapText="1"/>
      <protection hidden="1"/>
    </xf>
    <xf numFmtId="0" fontId="34" fillId="0" borderId="2" xfId="0" applyFont="1" applyBorder="1" applyAlignment="1" applyProtection="1">
      <alignment horizontal="center" vertical="center" wrapText="1"/>
      <protection hidden="1"/>
    </xf>
    <xf numFmtId="0" fontId="34" fillId="0" borderId="4" xfId="0" applyFont="1" applyBorder="1" applyAlignment="1" applyProtection="1">
      <alignment horizontal="center" vertical="center" wrapText="1"/>
      <protection hidden="1"/>
    </xf>
    <xf numFmtId="1" fontId="36" fillId="7" borderId="2" xfId="0" applyNumberFormat="1" applyFont="1" applyFill="1" applyBorder="1" applyAlignment="1" applyProtection="1">
      <alignment horizontal="center" vertical="center"/>
      <protection hidden="1"/>
    </xf>
    <xf numFmtId="1" fontId="36" fillId="7" borderId="4" xfId="0" applyNumberFormat="1" applyFont="1" applyFill="1" applyBorder="1" applyAlignment="1" applyProtection="1">
      <alignment horizontal="center" vertical="center"/>
      <protection hidden="1"/>
    </xf>
    <xf numFmtId="1" fontId="36" fillId="7" borderId="43" xfId="0" applyNumberFormat="1" applyFont="1" applyFill="1" applyBorder="1" applyAlignment="1" applyProtection="1">
      <alignment horizontal="center" vertical="center"/>
      <protection hidden="1"/>
    </xf>
    <xf numFmtId="1" fontId="36" fillId="7" borderId="45" xfId="0" applyNumberFormat="1" applyFont="1" applyFill="1" applyBorder="1" applyAlignment="1" applyProtection="1">
      <alignment horizontal="center" vertical="center"/>
      <protection hidden="1"/>
    </xf>
    <xf numFmtId="0" fontId="34" fillId="7" borderId="1" xfId="0" applyFont="1" applyFill="1" applyBorder="1" applyAlignment="1" applyProtection="1">
      <alignment horizontal="center" vertical="center" wrapText="1"/>
      <protection hidden="1"/>
    </xf>
    <xf numFmtId="3" fontId="36" fillId="7" borderId="1" xfId="0" applyNumberFormat="1" applyFont="1" applyFill="1" applyBorder="1" applyAlignment="1" applyProtection="1">
      <alignment horizontal="center" vertical="center" wrapText="1"/>
      <protection hidden="1"/>
    </xf>
    <xf numFmtId="3" fontId="36" fillId="7" borderId="2" xfId="0" applyNumberFormat="1" applyFont="1" applyFill="1" applyBorder="1" applyAlignment="1" applyProtection="1">
      <alignment horizontal="center" vertical="center"/>
      <protection hidden="1"/>
    </xf>
    <xf numFmtId="3" fontId="36" fillId="7" borderId="3" xfId="0" applyNumberFormat="1" applyFont="1" applyFill="1" applyBorder="1" applyAlignment="1" applyProtection="1">
      <alignment horizontal="center" vertical="center"/>
      <protection hidden="1"/>
    </xf>
    <xf numFmtId="0" fontId="34" fillId="3" borderId="19" xfId="0" applyFont="1" applyFill="1" applyBorder="1" applyAlignment="1" applyProtection="1">
      <alignment horizontal="center" wrapText="1"/>
      <protection hidden="1"/>
    </xf>
    <xf numFmtId="0" fontId="34" fillId="3" borderId="20" xfId="0" applyFont="1" applyFill="1" applyBorder="1" applyAlignment="1" applyProtection="1">
      <alignment horizontal="center" wrapText="1"/>
      <protection hidden="1"/>
    </xf>
    <xf numFmtId="0" fontId="34" fillId="3" borderId="45" xfId="0" applyFont="1" applyFill="1" applyBorder="1" applyAlignment="1" applyProtection="1">
      <alignment horizontal="center" wrapText="1"/>
      <protection hidden="1"/>
    </xf>
    <xf numFmtId="0" fontId="34" fillId="8" borderId="2" xfId="0" applyFont="1" applyFill="1" applyBorder="1" applyAlignment="1" applyProtection="1">
      <alignment horizontal="left" vertical="center"/>
      <protection hidden="1"/>
    </xf>
    <xf numFmtId="0" fontId="34" fillId="8" borderId="3" xfId="0" applyFont="1" applyFill="1" applyBorder="1" applyAlignment="1" applyProtection="1">
      <alignment horizontal="left" vertical="center"/>
      <protection hidden="1"/>
    </xf>
    <xf numFmtId="0" fontId="34" fillId="8" borderId="4" xfId="0" applyFont="1" applyFill="1" applyBorder="1" applyAlignment="1" applyProtection="1">
      <alignment horizontal="left" vertical="center"/>
      <protection hidden="1"/>
    </xf>
    <xf numFmtId="0" fontId="34" fillId="8" borderId="18" xfId="0" applyFont="1" applyFill="1" applyBorder="1" applyAlignment="1" applyProtection="1">
      <alignment horizontal="left" vertical="center"/>
      <protection hidden="1"/>
    </xf>
    <xf numFmtId="0" fontId="34" fillId="8" borderId="6" xfId="0" applyFont="1" applyFill="1" applyBorder="1" applyAlignment="1" applyProtection="1">
      <alignment horizontal="left" vertical="center"/>
      <protection hidden="1"/>
    </xf>
    <xf numFmtId="0" fontId="34" fillId="8" borderId="21" xfId="0" applyFont="1" applyFill="1" applyBorder="1" applyAlignment="1" applyProtection="1">
      <alignment horizontal="left" vertical="center"/>
      <protection hidden="1"/>
    </xf>
    <xf numFmtId="0" fontId="33" fillId="42" borderId="42" xfId="0" applyFont="1" applyFill="1" applyBorder="1" applyAlignment="1" applyProtection="1">
      <alignment horizontal="center" vertical="center" wrapText="1"/>
      <protection hidden="1"/>
    </xf>
    <xf numFmtId="0" fontId="33" fillId="42" borderId="1" xfId="0" applyFont="1" applyFill="1" applyBorder="1" applyAlignment="1" applyProtection="1">
      <alignment horizontal="center" vertical="center" wrapText="1"/>
      <protection hidden="1"/>
    </xf>
    <xf numFmtId="0" fontId="33" fillId="42" borderId="2" xfId="0" applyFont="1" applyFill="1" applyBorder="1" applyAlignment="1" applyProtection="1">
      <alignment horizontal="center" vertical="center" wrapText="1"/>
      <protection hidden="1"/>
    </xf>
    <xf numFmtId="0" fontId="33" fillId="42" borderId="44" xfId="0" applyFont="1" applyFill="1" applyBorder="1" applyAlignment="1" applyProtection="1">
      <alignment horizontal="center" vertical="center" wrapText="1"/>
      <protection hidden="1"/>
    </xf>
    <xf numFmtId="0" fontId="42" fillId="10" borderId="42" xfId="0" applyFont="1" applyFill="1" applyBorder="1" applyAlignment="1" applyProtection="1">
      <alignment horizontal="center" vertical="center" wrapText="1"/>
      <protection hidden="1"/>
    </xf>
    <xf numFmtId="0" fontId="42" fillId="10" borderId="1" xfId="0" applyFont="1" applyFill="1" applyBorder="1" applyAlignment="1" applyProtection="1">
      <alignment horizontal="center" vertical="center" wrapText="1"/>
      <protection hidden="1"/>
    </xf>
    <xf numFmtId="0" fontId="42" fillId="10" borderId="2" xfId="0" applyFont="1" applyFill="1" applyBorder="1" applyAlignment="1" applyProtection="1">
      <alignment horizontal="center" vertical="center" wrapText="1"/>
      <protection hidden="1"/>
    </xf>
    <xf numFmtId="0" fontId="42" fillId="10" borderId="44" xfId="0" applyFont="1" applyFill="1" applyBorder="1" applyAlignment="1" applyProtection="1">
      <alignment horizontal="center" vertical="center" wrapText="1"/>
      <protection hidden="1"/>
    </xf>
    <xf numFmtId="0" fontId="13" fillId="10" borderId="48" xfId="0" applyFont="1" applyFill="1" applyBorder="1" applyAlignment="1" applyProtection="1">
      <alignment horizontal="center" wrapText="1"/>
      <protection hidden="1"/>
    </xf>
    <xf numFmtId="0" fontId="13" fillId="10" borderId="49" xfId="0" applyFont="1" applyFill="1" applyBorder="1" applyAlignment="1" applyProtection="1">
      <alignment horizontal="center" wrapText="1"/>
      <protection hidden="1"/>
    </xf>
    <xf numFmtId="0" fontId="13" fillId="10" borderId="56" xfId="0" applyFont="1" applyFill="1" applyBorder="1" applyAlignment="1" applyProtection="1">
      <alignment horizontal="center" wrapText="1"/>
      <protection hidden="1"/>
    </xf>
    <xf numFmtId="0" fontId="13" fillId="10" borderId="50" xfId="0" applyFont="1" applyFill="1" applyBorder="1" applyAlignment="1" applyProtection="1">
      <alignment horizontal="center" wrapText="1"/>
      <protection hidden="1"/>
    </xf>
    <xf numFmtId="0" fontId="38" fillId="47" borderId="40" xfId="0" applyFont="1" applyFill="1" applyBorder="1" applyAlignment="1" applyProtection="1">
      <alignment horizontal="center" vertical="center"/>
      <protection hidden="1"/>
    </xf>
    <xf numFmtId="0" fontId="38" fillId="47" borderId="3" xfId="0" applyFont="1" applyFill="1" applyBorder="1" applyAlignment="1" applyProtection="1">
      <alignment horizontal="center" vertical="center"/>
      <protection hidden="1"/>
    </xf>
    <xf numFmtId="0" fontId="38" fillId="47" borderId="41" xfId="0" applyFont="1" applyFill="1" applyBorder="1" applyAlignment="1" applyProtection="1">
      <alignment horizontal="center" vertical="center"/>
      <protection hidden="1"/>
    </xf>
    <xf numFmtId="0" fontId="38" fillId="8" borderId="42" xfId="0" applyFont="1" applyFill="1" applyBorder="1" applyAlignment="1" applyProtection="1">
      <alignment horizontal="center" vertical="center"/>
      <protection hidden="1"/>
    </xf>
    <xf numFmtId="0" fontId="38" fillId="8" borderId="1" xfId="0" applyFont="1" applyFill="1" applyBorder="1" applyAlignment="1" applyProtection="1">
      <alignment horizontal="center" vertical="center"/>
      <protection hidden="1"/>
    </xf>
    <xf numFmtId="0" fontId="13" fillId="9" borderId="40" xfId="0" applyFont="1" applyFill="1" applyBorder="1" applyAlignment="1" applyProtection="1">
      <alignment horizontal="center" wrapText="1"/>
      <protection hidden="1"/>
    </xf>
    <xf numFmtId="0" fontId="13" fillId="9" borderId="3" xfId="0" applyFont="1" applyFill="1" applyBorder="1" applyAlignment="1" applyProtection="1">
      <alignment horizontal="center" wrapText="1"/>
      <protection hidden="1"/>
    </xf>
    <xf numFmtId="0" fontId="13" fillId="9" borderId="41" xfId="0" applyFont="1" applyFill="1" applyBorder="1" applyAlignment="1" applyProtection="1">
      <alignment horizontal="center" wrapText="1"/>
      <protection hidden="1"/>
    </xf>
    <xf numFmtId="0" fontId="43" fillId="4" borderId="40" xfId="0" applyFont="1" applyFill="1" applyBorder="1" applyAlignment="1" applyProtection="1">
      <alignment horizontal="left" vertical="center" wrapText="1"/>
      <protection hidden="1"/>
    </xf>
    <xf numFmtId="0" fontId="43" fillId="4" borderId="3" xfId="0" applyFont="1" applyFill="1" applyBorder="1" applyAlignment="1" applyProtection="1">
      <alignment horizontal="left" vertical="center" wrapText="1"/>
      <protection hidden="1"/>
    </xf>
    <xf numFmtId="0" fontId="43" fillId="4" borderId="41" xfId="0" applyFont="1" applyFill="1" applyBorder="1" applyAlignment="1" applyProtection="1">
      <alignment horizontal="left" vertical="center" wrapText="1"/>
      <protection hidden="1"/>
    </xf>
    <xf numFmtId="0" fontId="34" fillId="8" borderId="19" xfId="0" applyFont="1" applyFill="1" applyBorder="1" applyAlignment="1" applyProtection="1">
      <alignment horizontal="left" vertical="center"/>
      <protection hidden="1"/>
    </xf>
    <xf numFmtId="0" fontId="34" fillId="8" borderId="20" xfId="0" applyFont="1" applyFill="1" applyBorder="1" applyAlignment="1" applyProtection="1">
      <alignment horizontal="left" vertical="center"/>
      <protection hidden="1"/>
    </xf>
    <xf numFmtId="0" fontId="34" fillId="8" borderId="22" xfId="0" applyFont="1" applyFill="1" applyBorder="1" applyAlignment="1" applyProtection="1">
      <alignment horizontal="left" vertical="center"/>
      <protection hidden="1"/>
    </xf>
    <xf numFmtId="0" fontId="34" fillId="8" borderId="36" xfId="0" applyFont="1" applyFill="1" applyBorder="1" applyAlignment="1" applyProtection="1">
      <alignment horizontal="left" vertical="center"/>
      <protection hidden="1"/>
    </xf>
    <xf numFmtId="0" fontId="34" fillId="8" borderId="0" xfId="0" applyFont="1" applyFill="1" applyAlignment="1" applyProtection="1">
      <alignment horizontal="left" vertical="center"/>
      <protection hidden="1"/>
    </xf>
    <xf numFmtId="0" fontId="68" fillId="0" borderId="52" xfId="45" applyFont="1" applyBorder="1" applyAlignment="1">
      <alignment horizontal="left" vertical="center" wrapText="1"/>
    </xf>
    <xf numFmtId="0" fontId="69" fillId="0" borderId="52" xfId="45" applyFont="1" applyBorder="1" applyAlignment="1">
      <alignment horizontal="left" vertical="center" wrapText="1"/>
    </xf>
    <xf numFmtId="0" fontId="67" fillId="0" borderId="52" xfId="45" applyFont="1" applyBorder="1" applyAlignment="1">
      <alignment horizontal="left" vertical="center" wrapTex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Calculation" xfId="12" builtinId="22" customBuiltin="1"/>
    <cellStyle name="Check Cell" xfId="14"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10" xfId="57" xr:uid="{CEAF3207-0473-47E8-A491-B20BDD34DDF7}"/>
    <cellStyle name="Normal 2" xfId="1" xr:uid="{00000000-0005-0000-0000-000025000000}"/>
    <cellStyle name="Normal 3" xfId="42" xr:uid="{00000000-0005-0000-0000-000026000000}"/>
    <cellStyle name="Normal 4" xfId="44" xr:uid="{00000000-0005-0000-0000-000027000000}"/>
    <cellStyle name="Normal 4 2" xfId="48" xr:uid="{00000000-0005-0000-0000-000001000000}"/>
    <cellStyle name="Normal 4 2 2" xfId="54" xr:uid="{00000000-0005-0000-0000-000001000000}"/>
    <cellStyle name="Normal 4 3" xfId="51" xr:uid="{00000000-0005-0000-0000-000027000000}"/>
    <cellStyle name="Normal 5" xfId="45" xr:uid="{00000000-0005-0000-0000-000028000000}"/>
    <cellStyle name="Normal 6" xfId="46" xr:uid="{00000000-0005-0000-0000-000029000000}"/>
    <cellStyle name="Normal 6 2" xfId="52" xr:uid="{00000000-0005-0000-0000-000029000000}"/>
    <cellStyle name="Normal 7" xfId="47" xr:uid="{00000000-0005-0000-0000-000035000000}"/>
    <cellStyle name="Normal 7 2" xfId="53" xr:uid="{00000000-0005-0000-0000-000035000000}"/>
    <cellStyle name="Normal 8" xfId="49" xr:uid="{5F32C172-6095-4ECB-B3FC-44CD8C809AA4}"/>
    <cellStyle name="Normal 8 2" xfId="55" xr:uid="{5F32C172-6095-4ECB-B3FC-44CD8C809AA4}"/>
    <cellStyle name="Normal 9" xfId="50" xr:uid="{00000000-0005-0000-0000-000038000000}"/>
    <cellStyle name="Normal 9 2" xfId="56" xr:uid="{00000000-0005-0000-0000-000038000000}"/>
    <cellStyle name="Note 2" xfId="43" xr:uid="{00000000-0005-0000-0000-00002A000000}"/>
    <cellStyle name="Output" xfId="11" builtinId="21" customBuiltin="1"/>
    <cellStyle name="Title" xfId="2" builtinId="15" customBuiltin="1"/>
    <cellStyle name="Total" xfId="17" builtinId="25" customBuiltin="1"/>
    <cellStyle name="Warning Text" xfId="15" builtinId="11" customBuiltin="1"/>
  </cellStyles>
  <dxfs count="2">
    <dxf>
      <font>
        <b val="0"/>
        <i val="0"/>
      </font>
      <fill>
        <patternFill>
          <bgColor rgb="FFFF5050"/>
        </patternFill>
      </fill>
    </dxf>
    <dxf>
      <font>
        <b val="0"/>
        <i val="0"/>
      </font>
      <fill>
        <patternFill>
          <bgColor rgb="FFFF5050"/>
        </patternFill>
      </fill>
    </dxf>
  </dxfs>
  <tableStyles count="0" defaultTableStyle="TableStyleMedium2" defaultPivotStyle="PivotStyleLight16"/>
  <colors>
    <mruColors>
      <color rgb="FF6666FF"/>
      <color rgb="FFFF5050"/>
      <color rgb="FFFF0000"/>
      <color rgb="FF2887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drawing4.xml.rels><?xml version="1.0" encoding="UTF-8" standalone="yes"?>
<Relationships xmlns="http://schemas.openxmlformats.org/package/2006/relationships"><Relationship Id="rId8" Type="http://schemas.openxmlformats.org/officeDocument/2006/relationships/image" Target="../media/image23.jpeg"/><Relationship Id="rId13" Type="http://schemas.openxmlformats.org/officeDocument/2006/relationships/image" Target="../media/image28.png"/><Relationship Id="rId18" Type="http://schemas.openxmlformats.org/officeDocument/2006/relationships/image" Target="../media/image33.jpeg"/><Relationship Id="rId26" Type="http://schemas.openxmlformats.org/officeDocument/2006/relationships/image" Target="../media/image41.jpeg"/><Relationship Id="rId3" Type="http://schemas.openxmlformats.org/officeDocument/2006/relationships/image" Target="../media/image18.png"/><Relationship Id="rId21" Type="http://schemas.openxmlformats.org/officeDocument/2006/relationships/image" Target="../media/image36.jpeg"/><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png"/><Relationship Id="rId25" Type="http://schemas.openxmlformats.org/officeDocument/2006/relationships/image" Target="../media/image40.png"/><Relationship Id="rId2" Type="http://schemas.openxmlformats.org/officeDocument/2006/relationships/image" Target="../media/image17.png"/><Relationship Id="rId16" Type="http://schemas.openxmlformats.org/officeDocument/2006/relationships/image" Target="../media/image31.png"/><Relationship Id="rId20" Type="http://schemas.openxmlformats.org/officeDocument/2006/relationships/image" Target="../media/image35.png"/><Relationship Id="rId29" Type="http://schemas.openxmlformats.org/officeDocument/2006/relationships/image" Target="../media/image44.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24" Type="http://schemas.openxmlformats.org/officeDocument/2006/relationships/image" Target="../media/image39.png"/><Relationship Id="rId5" Type="http://schemas.openxmlformats.org/officeDocument/2006/relationships/image" Target="../media/image20.png"/><Relationship Id="rId15" Type="http://schemas.openxmlformats.org/officeDocument/2006/relationships/image" Target="../media/image30.png"/><Relationship Id="rId23" Type="http://schemas.openxmlformats.org/officeDocument/2006/relationships/image" Target="../media/image38.png"/><Relationship Id="rId28" Type="http://schemas.openxmlformats.org/officeDocument/2006/relationships/image" Target="../media/image43.png"/><Relationship Id="rId10" Type="http://schemas.openxmlformats.org/officeDocument/2006/relationships/image" Target="../media/image25.jpeg"/><Relationship Id="rId19" Type="http://schemas.openxmlformats.org/officeDocument/2006/relationships/image" Target="../media/image34.jpeg"/><Relationship Id="rId4" Type="http://schemas.openxmlformats.org/officeDocument/2006/relationships/image" Target="../media/image19.png"/><Relationship Id="rId9" Type="http://schemas.openxmlformats.org/officeDocument/2006/relationships/image" Target="../media/image24.jpeg"/><Relationship Id="rId14" Type="http://schemas.openxmlformats.org/officeDocument/2006/relationships/image" Target="../media/image29.png"/><Relationship Id="rId22" Type="http://schemas.openxmlformats.org/officeDocument/2006/relationships/image" Target="../media/image37.png"/><Relationship Id="rId27" Type="http://schemas.openxmlformats.org/officeDocument/2006/relationships/image" Target="../media/image42.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3</xdr:col>
      <xdr:colOff>584543</xdr:colOff>
      <xdr:row>12</xdr:row>
      <xdr:rowOff>35767</xdr:rowOff>
    </xdr:from>
    <xdr:to>
      <xdr:col>5</xdr:col>
      <xdr:colOff>36484</xdr:colOff>
      <xdr:row>14</xdr:row>
      <xdr:rowOff>144486</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26851" y="1974959"/>
          <a:ext cx="363072" cy="363180"/>
        </a:xfrm>
        <a:prstGeom prst="rect">
          <a:avLst/>
        </a:prstGeom>
      </xdr:spPr>
    </xdr:pic>
    <xdr:clientData/>
  </xdr:twoCellAnchor>
  <xdr:twoCellAnchor editAs="oneCell">
    <xdr:from>
      <xdr:col>3</xdr:col>
      <xdr:colOff>578194</xdr:colOff>
      <xdr:row>9</xdr:row>
      <xdr:rowOff>123410</xdr:rowOff>
    </xdr:from>
    <xdr:to>
      <xdr:col>5</xdr:col>
      <xdr:colOff>35996</xdr:colOff>
      <xdr:row>11</xdr:row>
      <xdr:rowOff>107259</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20502" y="1505756"/>
          <a:ext cx="362583" cy="365309"/>
        </a:xfrm>
        <a:prstGeom prst="rect">
          <a:avLst/>
        </a:prstGeom>
      </xdr:spPr>
    </xdr:pic>
    <xdr:clientData/>
  </xdr:twoCellAnchor>
  <xdr:twoCellAnchor>
    <xdr:from>
      <xdr:col>6</xdr:col>
      <xdr:colOff>647102</xdr:colOff>
      <xdr:row>11</xdr:row>
      <xdr:rowOff>59438</xdr:rowOff>
    </xdr:from>
    <xdr:to>
      <xdr:col>8</xdr:col>
      <xdr:colOff>52324</xdr:colOff>
      <xdr:row>14</xdr:row>
      <xdr:rowOff>270562</xdr:rowOff>
    </xdr:to>
    <xdr:sp macro="" textlink="$J$29">
      <xdr:nvSpPr>
        <xdr:cNvPr id="32" name="TextBox 31">
          <a:extLst>
            <a:ext uri="{FF2B5EF4-FFF2-40B4-BE49-F238E27FC236}">
              <a16:creationId xmlns:a16="http://schemas.microsoft.com/office/drawing/2014/main" id="{00000000-0008-0000-0000-000020000000}"/>
            </a:ext>
          </a:extLst>
        </xdr:cNvPr>
        <xdr:cNvSpPr txBox="1"/>
      </xdr:nvSpPr>
      <xdr:spPr>
        <a:xfrm>
          <a:off x="4838102" y="1832553"/>
          <a:ext cx="753376" cy="640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29729170-FF9E-4955-AF37-F7000EBF6F60}" type="TxLink">
            <a:rPr lang="en-US" sz="1600" b="1" i="0" u="none" strike="noStrike">
              <a:solidFill>
                <a:srgbClr val="002060"/>
              </a:solidFill>
              <a:latin typeface="Myriad Pro"/>
              <a:ea typeface="+mn-ea"/>
              <a:cs typeface="+mn-cs"/>
            </a:rPr>
            <a:pPr marL="0" indent="0" algn="ctr"/>
            <a:t>770</a:t>
          </a:fld>
          <a:endParaRPr lang="en-US" sz="1600" b="1" i="0" u="none" strike="noStrike">
            <a:solidFill>
              <a:srgbClr val="002060"/>
            </a:solidFill>
            <a:latin typeface="Myriad Pro"/>
            <a:ea typeface="+mn-ea"/>
            <a:cs typeface="+mn-cs"/>
          </a:endParaRPr>
        </a:p>
      </xdr:txBody>
    </xdr:sp>
    <xdr:clientData/>
  </xdr:twoCellAnchor>
  <xdr:oneCellAnchor>
    <xdr:from>
      <xdr:col>5</xdr:col>
      <xdr:colOff>18715</xdr:colOff>
      <xdr:row>10</xdr:row>
      <xdr:rowOff>10043</xdr:rowOff>
    </xdr:from>
    <xdr:ext cx="681533" cy="270780"/>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3384215" y="1565793"/>
          <a:ext cx="681533"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Females</a:t>
          </a:r>
        </a:p>
      </xdr:txBody>
    </xdr:sp>
    <xdr:clientData/>
  </xdr:oneCellAnchor>
  <xdr:oneCellAnchor>
    <xdr:from>
      <xdr:col>5</xdr:col>
      <xdr:colOff>16246</xdr:colOff>
      <xdr:row>12</xdr:row>
      <xdr:rowOff>111255</xdr:rowOff>
    </xdr:from>
    <xdr:ext cx="537135" cy="270780"/>
    <xdr:sp macro="" textlink="">
      <xdr:nvSpPr>
        <xdr:cNvPr id="34" name="TextBox 33">
          <a:extLst>
            <a:ext uri="{FF2B5EF4-FFF2-40B4-BE49-F238E27FC236}">
              <a16:creationId xmlns:a16="http://schemas.microsoft.com/office/drawing/2014/main" id="{00000000-0008-0000-0000-000022000000}"/>
            </a:ext>
          </a:extLst>
        </xdr:cNvPr>
        <xdr:cNvSpPr txBox="1"/>
      </xdr:nvSpPr>
      <xdr:spPr>
        <a:xfrm>
          <a:off x="3381746" y="2035305"/>
          <a:ext cx="537135"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Males</a:t>
          </a:r>
        </a:p>
      </xdr:txBody>
    </xdr:sp>
    <xdr:clientData/>
  </xdr:oneCellAnchor>
  <xdr:twoCellAnchor>
    <xdr:from>
      <xdr:col>9</xdr:col>
      <xdr:colOff>338678</xdr:colOff>
      <xdr:row>2</xdr:row>
      <xdr:rowOff>171474</xdr:rowOff>
    </xdr:from>
    <xdr:to>
      <xdr:col>11</xdr:col>
      <xdr:colOff>835132</xdr:colOff>
      <xdr:row>4</xdr:row>
      <xdr:rowOff>189133</xdr:rowOff>
    </xdr:to>
    <xdr:sp macro="" textlink="'DC Full Dataset'!$B$1">
      <xdr:nvSpPr>
        <xdr:cNvPr id="43" name="TextBox 42">
          <a:extLst>
            <a:ext uri="{FF2B5EF4-FFF2-40B4-BE49-F238E27FC236}">
              <a16:creationId xmlns:a16="http://schemas.microsoft.com/office/drawing/2014/main" id="{00000000-0008-0000-0000-00002B000000}"/>
            </a:ext>
          </a:extLst>
        </xdr:cNvPr>
        <xdr:cNvSpPr txBox="1"/>
      </xdr:nvSpPr>
      <xdr:spPr>
        <a:xfrm>
          <a:off x="6685049" y="498045"/>
          <a:ext cx="1900712" cy="35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F6A6750A-BFBF-4B8A-9D52-D1E85A4E2C69}" type="TxLink">
            <a:rPr lang="en-US" sz="1000" b="0" i="0" u="none" strike="noStrike">
              <a:solidFill>
                <a:schemeClr val="bg1"/>
              </a:solidFill>
              <a:latin typeface="Calibri"/>
              <a:ea typeface="+mn-ea"/>
              <a:cs typeface="Calibri"/>
            </a:rPr>
            <a:pPr marL="0" indent="0" algn="ctr"/>
            <a:t>Date of Assesssment</a:t>
          </a:fld>
          <a:endParaRPr lang="en-US" sz="1000" b="1" i="0" u="none" strike="noStrike">
            <a:solidFill>
              <a:schemeClr val="bg1"/>
            </a:solidFill>
            <a:latin typeface="Myriad Pro"/>
            <a:ea typeface="+mn-ea"/>
            <a:cs typeface="Calibri"/>
          </a:endParaRPr>
        </a:p>
      </xdr:txBody>
    </xdr:sp>
    <xdr:clientData/>
  </xdr:twoCellAnchor>
  <xdr:twoCellAnchor>
    <xdr:from>
      <xdr:col>11</xdr:col>
      <xdr:colOff>426291</xdr:colOff>
      <xdr:row>3</xdr:row>
      <xdr:rowOff>87048</xdr:rowOff>
    </xdr:from>
    <xdr:to>
      <xdr:col>12</xdr:col>
      <xdr:colOff>124592</xdr:colOff>
      <xdr:row>4</xdr:row>
      <xdr:rowOff>101023</xdr:rowOff>
    </xdr:to>
    <xdr:sp macro="" textlink="I$8">
      <xdr:nvSpPr>
        <xdr:cNvPr id="44" name="TextBox 43">
          <a:extLst>
            <a:ext uri="{FF2B5EF4-FFF2-40B4-BE49-F238E27FC236}">
              <a16:creationId xmlns:a16="http://schemas.microsoft.com/office/drawing/2014/main" id="{00000000-0008-0000-0000-00002C000000}"/>
            </a:ext>
          </a:extLst>
        </xdr:cNvPr>
        <xdr:cNvSpPr txBox="1"/>
      </xdr:nvSpPr>
      <xdr:spPr>
        <a:xfrm>
          <a:off x="7598056" y="587577"/>
          <a:ext cx="938418" cy="178328"/>
        </a:xfrm>
        <a:prstGeom prst="rect">
          <a:avLst/>
        </a:prstGeom>
        <a:no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13096233-B715-4F27-91D5-353274F0A9C7}" type="TxLink">
            <a:rPr lang="en-US" sz="1000" b="0" i="0" u="none" strike="noStrike">
              <a:solidFill>
                <a:schemeClr val="bg1"/>
              </a:solidFill>
              <a:latin typeface="+mn-lt"/>
              <a:cs typeface="Calibri"/>
            </a:rPr>
            <a:pPr algn="ctr"/>
            <a:t>2/27/2022</a:t>
          </a:fld>
          <a:endParaRPr lang="en-US" sz="2800" b="1">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28012</xdr:rowOff>
        </xdr:from>
        <xdr:to>
          <xdr:col>0</xdr:col>
          <xdr:colOff>601832</xdr:colOff>
          <xdr:row>8</xdr:row>
          <xdr:rowOff>35802</xdr:rowOff>
        </xdr:to>
        <xdr:pic>
          <xdr:nvPicPr>
            <xdr:cNvPr id="45" name="Picture 44">
              <a:extLst>
                <a:ext uri="{FF2B5EF4-FFF2-40B4-BE49-F238E27FC236}">
                  <a16:creationId xmlns:a16="http://schemas.microsoft.com/office/drawing/2014/main" id="{00000000-0008-0000-0000-00002D000000}"/>
                </a:ext>
              </a:extLst>
            </xdr:cNvPr>
            <xdr:cNvPicPr>
              <a:picLocks noChangeAspect="1"/>
              <a:extLst>
                <a:ext uri="{84589F7E-364E-4C9E-8A38-B11213B215E9}">
                  <a14:cameraTool cellRange="ShowMyPic" spid="_x0000_s22284"/>
                </a:ext>
              </a:extLst>
            </xdr:cNvPicPr>
          </xdr:nvPicPr>
          <xdr:blipFill rotWithShape="1">
            <a:blip xmlns:r="http://schemas.openxmlformats.org/officeDocument/2006/relationships" r:embed="rId3" cstate="screen">
              <a:lum/>
              <a:extLst>
                <a:ext uri="{28A0092B-C50C-407E-A947-70E740481C1C}">
                  <a14:useLocalDpi/>
                </a:ext>
              </a:extLst>
            </a:blip>
            <a:srcRect l="1877" t="-18475" r="13209" b="5885"/>
            <a:stretch>
              <a:fillRect/>
            </a:stretch>
          </xdr:blipFill>
          <xdr:spPr>
            <a:xfrm>
              <a:off x="0" y="1048548"/>
              <a:ext cx="586808" cy="161585"/>
            </a:xfrm>
            <a:prstGeom prst="rect">
              <a:avLst/>
            </a:prstGeom>
          </xdr:spPr>
        </xdr:pic>
        <xdr:clientData/>
      </xdr:twoCellAnchor>
    </mc:Choice>
    <mc:Fallback/>
  </mc:AlternateContent>
  <xdr:twoCellAnchor>
    <xdr:from>
      <xdr:col>2</xdr:col>
      <xdr:colOff>587671</xdr:colOff>
      <xdr:row>0</xdr:row>
      <xdr:rowOff>21625</xdr:rowOff>
    </xdr:from>
    <xdr:to>
      <xdr:col>8</xdr:col>
      <xdr:colOff>304800</xdr:colOff>
      <xdr:row>2</xdr:row>
      <xdr:rowOff>107950</xdr:rowOff>
    </xdr:to>
    <xdr:sp macro="" textlink="">
      <xdr:nvSpPr>
        <xdr:cNvPr id="48" name="TextBox 47">
          <a:extLst>
            <a:ext uri="{FF2B5EF4-FFF2-40B4-BE49-F238E27FC236}">
              <a16:creationId xmlns:a16="http://schemas.microsoft.com/office/drawing/2014/main" id="{00000000-0008-0000-0000-000030000000}"/>
            </a:ext>
          </a:extLst>
        </xdr:cNvPr>
        <xdr:cNvSpPr txBox="1"/>
      </xdr:nvSpPr>
      <xdr:spPr>
        <a:xfrm>
          <a:off x="2206921" y="21625"/>
          <a:ext cx="3635079" cy="403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400" b="1" i="0" u="none" strike="noStrike">
              <a:solidFill>
                <a:srgbClr val="FFC000"/>
              </a:solidFill>
              <a:latin typeface="Myriad Pro" pitchFamily="34" charset="0"/>
            </a:rPr>
            <a:t>Libya Detention</a:t>
          </a:r>
          <a:r>
            <a:rPr lang="en-US" sz="1400" b="1" i="0" u="none" strike="noStrike" baseline="0">
              <a:solidFill>
                <a:srgbClr val="FFC000"/>
              </a:solidFill>
              <a:latin typeface="Myriad Pro" pitchFamily="34" charset="0"/>
            </a:rPr>
            <a:t> Centre</a:t>
          </a:r>
          <a:r>
            <a:rPr lang="en-US" sz="1400" b="1" i="0" u="none" strike="noStrike">
              <a:solidFill>
                <a:srgbClr val="FFC000"/>
              </a:solidFill>
              <a:latin typeface="Myriad Pro" pitchFamily="34" charset="0"/>
            </a:rPr>
            <a:t> Profiles </a:t>
          </a:r>
        </a:p>
      </xdr:txBody>
    </xdr:sp>
    <xdr:clientData/>
  </xdr:twoCellAnchor>
  <xdr:twoCellAnchor editAs="oneCell">
    <xdr:from>
      <xdr:col>0</xdr:col>
      <xdr:colOff>14653</xdr:colOff>
      <xdr:row>0</xdr:row>
      <xdr:rowOff>5523</xdr:rowOff>
    </xdr:from>
    <xdr:to>
      <xdr:col>1</xdr:col>
      <xdr:colOff>106491</xdr:colOff>
      <xdr:row>3</xdr:row>
      <xdr:rowOff>956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4653" y="5523"/>
          <a:ext cx="1061979" cy="490040"/>
        </a:xfrm>
        <a:prstGeom prst="rect">
          <a:avLst/>
        </a:prstGeom>
      </xdr:spPr>
    </xdr:pic>
    <xdr:clientData/>
  </xdr:twoCellAnchor>
  <xdr:oneCellAnchor>
    <xdr:from>
      <xdr:col>2</xdr:col>
      <xdr:colOff>652356</xdr:colOff>
      <xdr:row>6</xdr:row>
      <xdr:rowOff>58959</xdr:rowOff>
    </xdr:from>
    <xdr:ext cx="2214216" cy="285656"/>
    <xdr:sp macro="" textlink="">
      <xdr:nvSpPr>
        <xdr:cNvPr id="46" name="TextBox 45">
          <a:extLst>
            <a:ext uri="{FF2B5EF4-FFF2-40B4-BE49-F238E27FC236}">
              <a16:creationId xmlns:a16="http://schemas.microsoft.com/office/drawing/2014/main" id="{00000000-0008-0000-0000-00002E000000}"/>
            </a:ext>
          </a:extLst>
        </xdr:cNvPr>
        <xdr:cNvSpPr txBox="1"/>
      </xdr:nvSpPr>
      <xdr:spPr>
        <a:xfrm>
          <a:off x="2191664" y="1019963"/>
          <a:ext cx="2214216" cy="2856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300">
              <a:latin typeface="Gill Sans MT" panose="020B0502020104020203" pitchFamily="34" charset="0"/>
            </a:rPr>
            <a:t>Migrants in Detention Centre</a:t>
          </a:r>
        </a:p>
      </xdr:txBody>
    </xdr:sp>
    <xdr:clientData/>
  </xdr:oneCellAnchor>
  <xdr:oneCellAnchor>
    <xdr:from>
      <xdr:col>6</xdr:col>
      <xdr:colOff>408251</xdr:colOff>
      <xdr:row>7</xdr:row>
      <xdr:rowOff>27717</xdr:rowOff>
    </xdr:from>
    <xdr:ext cx="748394" cy="365228"/>
    <xdr:sp macro="" textlink="$D$26">
      <xdr:nvSpPr>
        <xdr:cNvPr id="51" name="TextBox 50">
          <a:extLst>
            <a:ext uri="{FF2B5EF4-FFF2-40B4-BE49-F238E27FC236}">
              <a16:creationId xmlns:a16="http://schemas.microsoft.com/office/drawing/2014/main" id="{00000000-0008-0000-0000-000033000000}"/>
            </a:ext>
          </a:extLst>
        </xdr:cNvPr>
        <xdr:cNvSpPr txBox="1"/>
      </xdr:nvSpPr>
      <xdr:spPr>
        <a:xfrm>
          <a:off x="4885001" y="1046892"/>
          <a:ext cx="748394" cy="3652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2F3C88B5-FB1C-4188-A1CC-C30F9605E650}" type="TxLink">
            <a:rPr lang="en-US" sz="1600" b="1" i="0" u="none" strike="noStrike">
              <a:solidFill>
                <a:srgbClr val="000000"/>
              </a:solidFill>
              <a:latin typeface="Myriad Pro"/>
            </a:rPr>
            <a:pPr/>
            <a:t>900</a:t>
          </a:fld>
          <a:endParaRPr lang="en-US" sz="1600" b="1">
            <a:latin typeface="Gill Sans MT" panose="020B0502020104020203" pitchFamily="34" charset="0"/>
          </a:endParaRPr>
        </a:p>
      </xdr:txBody>
    </xdr:sp>
    <xdr:clientData/>
  </xdr:oneCellAnchor>
  <xdr:twoCellAnchor>
    <xdr:from>
      <xdr:col>6</xdr:col>
      <xdr:colOff>647102</xdr:colOff>
      <xdr:row>14</xdr:row>
      <xdr:rowOff>371940</xdr:rowOff>
    </xdr:from>
    <xdr:to>
      <xdr:col>8</xdr:col>
      <xdr:colOff>52324</xdr:colOff>
      <xdr:row>16</xdr:row>
      <xdr:rowOff>96217</xdr:rowOff>
    </xdr:to>
    <xdr:sp macro="" textlink="$D$34">
      <xdr:nvSpPr>
        <xdr:cNvPr id="28" name="TextBox 27">
          <a:extLst>
            <a:ext uri="{FF2B5EF4-FFF2-40B4-BE49-F238E27FC236}">
              <a16:creationId xmlns:a16="http://schemas.microsoft.com/office/drawing/2014/main" id="{00000000-0008-0000-0000-00001C000000}"/>
            </a:ext>
          </a:extLst>
        </xdr:cNvPr>
        <xdr:cNvSpPr txBox="1"/>
      </xdr:nvSpPr>
      <xdr:spPr>
        <a:xfrm>
          <a:off x="4838102" y="2574902"/>
          <a:ext cx="753376" cy="188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0448654F-159C-4320-8223-E6AC7EAA70B1}" type="TxLink">
            <a:rPr lang="en-US" sz="1600" b="1" i="0" u="none" strike="noStrike">
              <a:solidFill>
                <a:srgbClr val="002060"/>
              </a:solidFill>
              <a:latin typeface="Myriad Pro"/>
              <a:ea typeface="+mn-ea"/>
              <a:cs typeface="+mn-cs"/>
            </a:rPr>
            <a:pPr marL="0" indent="0" algn="ctr"/>
            <a:t>0</a:t>
          </a:fld>
          <a:endParaRPr lang="en-US" sz="1600" b="1" i="0" u="none" strike="noStrike">
            <a:solidFill>
              <a:srgbClr val="002060"/>
            </a:solidFill>
            <a:latin typeface="Myriad Pro"/>
            <a:ea typeface="+mn-ea"/>
            <a:cs typeface="+mn-cs"/>
          </a:endParaRPr>
        </a:p>
      </xdr:txBody>
    </xdr:sp>
    <xdr:clientData/>
  </xdr:twoCellAnchor>
  <xdr:twoCellAnchor editAs="oneCell">
    <xdr:from>
      <xdr:col>3</xdr:col>
      <xdr:colOff>582182</xdr:colOff>
      <xdr:row>14</xdr:row>
      <xdr:rowOff>246628</xdr:rowOff>
    </xdr:from>
    <xdr:to>
      <xdr:col>5</xdr:col>
      <xdr:colOff>35824</xdr:colOff>
      <xdr:row>17</xdr:row>
      <xdr:rowOff>12036</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3024490" y="2449590"/>
          <a:ext cx="360540" cy="362588"/>
        </a:xfrm>
        <a:prstGeom prst="rect">
          <a:avLst/>
        </a:prstGeom>
      </xdr:spPr>
    </xdr:pic>
    <xdr:clientData/>
  </xdr:twoCellAnchor>
  <xdr:oneCellAnchor>
    <xdr:from>
      <xdr:col>5</xdr:col>
      <xdr:colOff>55439</xdr:colOff>
      <xdr:row>14</xdr:row>
      <xdr:rowOff>324990</xdr:rowOff>
    </xdr:from>
    <xdr:ext cx="1241815" cy="270780"/>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3420939" y="2527952"/>
          <a:ext cx="1241815"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Pregnant</a:t>
          </a:r>
          <a:r>
            <a:rPr lang="en-US" sz="1200" baseline="0">
              <a:latin typeface="Gill Sans MT" panose="020B0502020104020203" pitchFamily="34" charset="0"/>
            </a:rPr>
            <a:t> women</a:t>
          </a:r>
          <a:endParaRPr lang="en-US" sz="1200">
            <a:latin typeface="Gill Sans MT" panose="020B0502020104020203" pitchFamily="34" charset="0"/>
          </a:endParaRPr>
        </a:p>
      </xdr:txBody>
    </xdr:sp>
    <xdr:clientData/>
  </xdr:oneCellAnchor>
  <xdr:twoCellAnchor>
    <xdr:from>
      <xdr:col>6</xdr:col>
      <xdr:colOff>647102</xdr:colOff>
      <xdr:row>9</xdr:row>
      <xdr:rowOff>157324</xdr:rowOff>
    </xdr:from>
    <xdr:to>
      <xdr:col>8</xdr:col>
      <xdr:colOff>52324</xdr:colOff>
      <xdr:row>11</xdr:row>
      <xdr:rowOff>65908</xdr:rowOff>
    </xdr:to>
    <xdr:sp macro="" textlink="$J$30">
      <xdr:nvSpPr>
        <xdr:cNvPr id="40" name="TextBox 39">
          <a:extLst>
            <a:ext uri="{FF2B5EF4-FFF2-40B4-BE49-F238E27FC236}">
              <a16:creationId xmlns:a16="http://schemas.microsoft.com/office/drawing/2014/main" id="{00000000-0008-0000-0000-000028000000}"/>
            </a:ext>
          </a:extLst>
        </xdr:cNvPr>
        <xdr:cNvSpPr txBox="1"/>
      </xdr:nvSpPr>
      <xdr:spPr>
        <a:xfrm>
          <a:off x="4838102" y="1539670"/>
          <a:ext cx="753376" cy="299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4483E7B5-0C16-49DA-BF66-4A5F084480D3}" type="TxLink">
            <a:rPr lang="en-US" sz="1600" b="1" i="0" u="none" strike="noStrike">
              <a:solidFill>
                <a:srgbClr val="002060"/>
              </a:solidFill>
              <a:latin typeface="Myriad Pro"/>
              <a:ea typeface="+mn-ea"/>
              <a:cs typeface="+mn-cs"/>
            </a:rPr>
            <a:pPr marL="0" indent="0" algn="ctr"/>
            <a:t>130</a:t>
          </a:fld>
          <a:endParaRPr lang="en-US" sz="4000" b="1" i="0" u="none" strike="noStrike">
            <a:solidFill>
              <a:srgbClr val="002060"/>
            </a:solidFill>
            <a:latin typeface="Myriad Pro"/>
            <a:ea typeface="+mn-ea"/>
            <a:cs typeface="+mn-cs"/>
          </a:endParaRPr>
        </a:p>
      </xdr:txBody>
    </xdr:sp>
    <xdr:clientData/>
  </xdr:twoCellAnchor>
  <mc:AlternateContent xmlns:mc="http://schemas.openxmlformats.org/markup-compatibility/2006">
    <mc:Choice xmlns:a14="http://schemas.microsoft.com/office/drawing/2010/main" Requires="a14">
      <xdr:twoCellAnchor>
        <xdr:from>
          <xdr:col>0</xdr:col>
          <xdr:colOff>152400</xdr:colOff>
          <xdr:row>3</xdr:row>
          <xdr:rowOff>60960</xdr:rowOff>
        </xdr:from>
        <xdr:to>
          <xdr:col>1</xdr:col>
          <xdr:colOff>441960</xdr:colOff>
          <xdr:row>4</xdr:row>
          <xdr:rowOff>182880</xdr:rowOff>
        </xdr:to>
        <xdr:sp macro="" textlink="">
          <xdr:nvSpPr>
            <xdr:cNvPr id="1808" name="Button 737" hidden="1">
              <a:extLst>
                <a:ext uri="{63B3BB69-23CF-44E3-9099-C40C66FF867C}">
                  <a14:compatExt spid="_x0000_s1808"/>
                </a:ext>
                <a:ext uri="{FF2B5EF4-FFF2-40B4-BE49-F238E27FC236}">
                  <a16:creationId xmlns:a16="http://schemas.microsoft.com/office/drawing/2014/main" id="{00000000-0008-0000-0000-00001007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 Export to PDF</a:t>
              </a:r>
            </a:p>
          </xdr:txBody>
        </xdr:sp>
        <xdr:clientData fPrintsWithSheet="0"/>
      </xdr:twoCellAnchor>
    </mc:Choice>
    <mc:Fallback/>
  </mc:AlternateContent>
  <mc:AlternateContent xmlns:mc="http://schemas.openxmlformats.org/markup-compatibility/2006">
    <mc:Choice xmlns:a14="http://schemas.microsoft.com/office/drawing/2010/main" Requires="a14">
      <xdr:oneCellAnchor>
        <xdr:from>
          <xdr:col>0</xdr:col>
          <xdr:colOff>0</xdr:colOff>
          <xdr:row>8</xdr:row>
          <xdr:rowOff>121561</xdr:rowOff>
        </xdr:from>
        <xdr:ext cx="3112634" cy="2151629"/>
        <xdr:pic>
          <xdr:nvPicPr>
            <xdr:cNvPr id="26" name="Picture 25">
              <a:extLst>
                <a:ext uri="{FF2B5EF4-FFF2-40B4-BE49-F238E27FC236}">
                  <a16:creationId xmlns:a16="http://schemas.microsoft.com/office/drawing/2014/main" id="{00000000-0008-0000-0000-00001A000000}"/>
                </a:ext>
              </a:extLst>
            </xdr:cNvPr>
            <xdr:cNvPicPr>
              <a:picLocks noChangeAspect="1"/>
              <a:extLst>
                <a:ext uri="{84589F7E-364E-4C9E-8A38-B11213B215E9}">
                  <a14:cameraTool cellRange="DCmaps" spid="_x0000_s22285"/>
                </a:ext>
              </a:extLst>
            </xdr:cNvPicPr>
          </xdr:nvPicPr>
          <xdr:blipFill rotWithShape="1">
            <a:blip xmlns:r="http://schemas.openxmlformats.org/officeDocument/2006/relationships" r:embed="rId6"/>
            <a:srcRect/>
            <a:stretch>
              <a:fillRect/>
            </a:stretch>
          </xdr:blipFill>
          <xdr:spPr>
            <a:xfrm>
              <a:off x="0" y="1312186"/>
              <a:ext cx="3112634" cy="2151629"/>
            </a:xfrm>
            <a:prstGeom prst="rect">
              <a:avLst/>
            </a:prstGeom>
          </xdr:spPr>
        </xdr:pic>
        <xdr:clientData/>
      </xdr:one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45720</xdr:colOff>
      <xdr:row>32</xdr:row>
      <xdr:rowOff>131693</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469900</xdr:colOff>
      <xdr:row>51</xdr:row>
      <xdr:rowOff>133350</xdr:rowOff>
    </xdr:to>
    <xdr:pic>
      <xdr:nvPicPr>
        <xdr:cNvPr id="44" name="Picture 43">
          <a:extLst>
            <a:ext uri="{FF2B5EF4-FFF2-40B4-BE49-F238E27FC236}">
              <a16:creationId xmlns:a16="http://schemas.microsoft.com/office/drawing/2014/main" id="{00000000-0008-0000-0500-00002C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0"/>
          <a:ext cx="5956300" cy="822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10</xdr:col>
      <xdr:colOff>107950</xdr:colOff>
      <xdr:row>93</xdr:row>
      <xdr:rowOff>76200</xdr:rowOff>
    </xdr:to>
    <xdr:pic>
      <xdr:nvPicPr>
        <xdr:cNvPr id="45" name="Picture 44">
          <a:extLst>
            <a:ext uri="{FF2B5EF4-FFF2-40B4-BE49-F238E27FC236}">
              <a16:creationId xmlns:a16="http://schemas.microsoft.com/office/drawing/2014/main" id="{00000000-0008-0000-0500-00002D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0" y="8255000"/>
          <a:ext cx="6203950" cy="658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10</xdr:col>
      <xdr:colOff>45720</xdr:colOff>
      <xdr:row>104</xdr:row>
      <xdr:rowOff>121285</xdr:rowOff>
    </xdr:to>
    <xdr:pic>
      <xdr:nvPicPr>
        <xdr:cNvPr id="46" name="Picture 45">
          <a:extLst>
            <a:ext uri="{FF2B5EF4-FFF2-40B4-BE49-F238E27FC236}">
              <a16:creationId xmlns:a16="http://schemas.microsoft.com/office/drawing/2014/main" id="{00000000-0008-0000-0500-00002E000000}"/>
            </a:ext>
          </a:extLst>
        </xdr:cNvPr>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0" y="14922500"/>
          <a:ext cx="6141720" cy="1708785"/>
        </a:xfrm>
        <a:prstGeom prst="rect">
          <a:avLst/>
        </a:prstGeom>
        <a:noFill/>
        <a:ln>
          <a:noFill/>
        </a:ln>
      </xdr:spPr>
    </xdr:pic>
    <xdr:clientData/>
  </xdr:twoCellAnchor>
  <xdr:twoCellAnchor editAs="oneCell">
    <xdr:from>
      <xdr:col>0</xdr:col>
      <xdr:colOff>0</xdr:colOff>
      <xdr:row>106</xdr:row>
      <xdr:rowOff>0</xdr:rowOff>
    </xdr:from>
    <xdr:to>
      <xdr:col>9</xdr:col>
      <xdr:colOff>469900</xdr:colOff>
      <xdr:row>158</xdr:row>
      <xdr:rowOff>133350</xdr:rowOff>
    </xdr:to>
    <xdr:pic>
      <xdr:nvPicPr>
        <xdr:cNvPr id="47" name="Picture 46">
          <a:extLst>
            <a:ext uri="{FF2B5EF4-FFF2-40B4-BE49-F238E27FC236}">
              <a16:creationId xmlns:a16="http://schemas.microsoft.com/office/drawing/2014/main" id="{00000000-0008-0000-0500-00002F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0" y="16827500"/>
          <a:ext cx="5956300" cy="838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160</xdr:row>
      <xdr:rowOff>0</xdr:rowOff>
    </xdr:from>
    <xdr:to>
      <xdr:col>9</xdr:col>
      <xdr:colOff>469900</xdr:colOff>
      <xdr:row>212</xdr:row>
      <xdr:rowOff>57150</xdr:rowOff>
    </xdr:to>
    <xdr:pic>
      <xdr:nvPicPr>
        <xdr:cNvPr id="48" name="Picture 47">
          <a:extLst>
            <a:ext uri="{FF2B5EF4-FFF2-40B4-BE49-F238E27FC236}">
              <a16:creationId xmlns:a16="http://schemas.microsoft.com/office/drawing/2014/main" id="{00000000-0008-0000-0500-000030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0" y="25400000"/>
          <a:ext cx="5956300" cy="831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213</xdr:row>
      <xdr:rowOff>0</xdr:rowOff>
    </xdr:from>
    <xdr:to>
      <xdr:col>9</xdr:col>
      <xdr:colOff>469900</xdr:colOff>
      <xdr:row>236</xdr:row>
      <xdr:rowOff>101600</xdr:rowOff>
    </xdr:to>
    <xdr:pic>
      <xdr:nvPicPr>
        <xdr:cNvPr id="49" name="Picture 48">
          <a:extLst>
            <a:ext uri="{FF2B5EF4-FFF2-40B4-BE49-F238E27FC236}">
              <a16:creationId xmlns:a16="http://schemas.microsoft.com/office/drawing/2014/main" id="{00000000-0008-0000-0500-000031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0" y="33813750"/>
          <a:ext cx="5956300" cy="375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88204</xdr:colOff>
      <xdr:row>17</xdr:row>
      <xdr:rowOff>40579</xdr:rowOff>
    </xdr:from>
    <xdr:ext cx="2915072" cy="2069577"/>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980156" y="34682874"/>
          <a:ext cx="2915072" cy="2069577"/>
        </a:xfrm>
        <a:prstGeom prst="rect">
          <a:avLst/>
        </a:prstGeom>
      </xdr:spPr>
    </xdr:pic>
    <xdr:clientData/>
  </xdr:oneCellAnchor>
  <xdr:oneCellAnchor>
    <xdr:from>
      <xdr:col>1</xdr:col>
      <xdr:colOff>91336</xdr:colOff>
      <xdr:row>9</xdr:row>
      <xdr:rowOff>52192</xdr:rowOff>
    </xdr:from>
    <xdr:ext cx="2945837" cy="2064422"/>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983288" y="17471199"/>
          <a:ext cx="2945837" cy="2064422"/>
        </a:xfrm>
        <a:prstGeom prst="rect">
          <a:avLst/>
        </a:prstGeom>
      </xdr:spPr>
    </xdr:pic>
    <xdr:clientData/>
  </xdr:oneCellAnchor>
  <xdr:oneCellAnchor>
    <xdr:from>
      <xdr:col>1</xdr:col>
      <xdr:colOff>52192</xdr:colOff>
      <xdr:row>1</xdr:row>
      <xdr:rowOff>52191</xdr:rowOff>
    </xdr:from>
    <xdr:ext cx="2939661" cy="2036066"/>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944144" y="247910"/>
          <a:ext cx="2939661" cy="2036066"/>
        </a:xfrm>
        <a:prstGeom prst="rect">
          <a:avLst/>
        </a:prstGeom>
        <a:ln w="12700">
          <a:noFill/>
        </a:ln>
      </xdr:spPr>
    </xdr:pic>
    <xdr:clientData/>
  </xdr:oneCellAnchor>
  <xdr:oneCellAnchor>
    <xdr:from>
      <xdr:col>1</xdr:col>
      <xdr:colOff>65239</xdr:colOff>
      <xdr:row>2</xdr:row>
      <xdr:rowOff>39144</xdr:rowOff>
    </xdr:from>
    <xdr:ext cx="2897255" cy="2087817"/>
    <xdr:pic>
      <xdr:nvPicPr>
        <xdr:cNvPr id="14" name="Picture 13">
          <a:extLst>
            <a:ext uri="{FF2B5EF4-FFF2-40B4-BE49-F238E27FC236}">
              <a16:creationId xmlns:a16="http://schemas.microsoft.com/office/drawing/2014/main" id="{00000000-0008-0000-0800-00000E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957191" y="2387774"/>
          <a:ext cx="2897255" cy="2087817"/>
        </a:xfrm>
        <a:prstGeom prst="rect">
          <a:avLst/>
        </a:prstGeom>
      </xdr:spPr>
    </xdr:pic>
    <xdr:clientData/>
  </xdr:oneCellAnchor>
  <xdr:oneCellAnchor>
    <xdr:from>
      <xdr:col>1</xdr:col>
      <xdr:colOff>52192</xdr:colOff>
      <xdr:row>4</xdr:row>
      <xdr:rowOff>52192</xdr:rowOff>
    </xdr:from>
    <xdr:ext cx="2889754" cy="2042337"/>
    <xdr:pic>
      <xdr:nvPicPr>
        <xdr:cNvPr id="17" name="Picture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5"/>
        <a:stretch>
          <a:fillRect/>
        </a:stretch>
      </xdr:blipFill>
      <xdr:spPr>
        <a:xfrm>
          <a:off x="1944144" y="6706644"/>
          <a:ext cx="2889754" cy="2042337"/>
        </a:xfrm>
        <a:prstGeom prst="rect">
          <a:avLst/>
        </a:prstGeom>
      </xdr:spPr>
    </xdr:pic>
    <xdr:clientData/>
  </xdr:oneCellAnchor>
  <xdr:oneCellAnchor>
    <xdr:from>
      <xdr:col>1</xdr:col>
      <xdr:colOff>104383</xdr:colOff>
      <xdr:row>8</xdr:row>
      <xdr:rowOff>52192</xdr:rowOff>
    </xdr:from>
    <xdr:ext cx="2963882" cy="2040447"/>
    <xdr:pic>
      <xdr:nvPicPr>
        <xdr:cNvPr id="18" name="Picture 17">
          <a:extLst>
            <a:ext uri="{FF2B5EF4-FFF2-40B4-BE49-F238E27FC236}">
              <a16:creationId xmlns:a16="http://schemas.microsoft.com/office/drawing/2014/main" id="{00000000-0008-0000-0800-000012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996335" y="15318288"/>
          <a:ext cx="2963882" cy="2040447"/>
        </a:xfrm>
        <a:prstGeom prst="rect">
          <a:avLst/>
        </a:prstGeom>
      </xdr:spPr>
    </xdr:pic>
    <xdr:clientData/>
  </xdr:oneCellAnchor>
  <xdr:oneCellAnchor>
    <xdr:from>
      <xdr:col>1</xdr:col>
      <xdr:colOff>88458</xdr:colOff>
      <xdr:row>19</xdr:row>
      <xdr:rowOff>131439</xdr:rowOff>
    </xdr:from>
    <xdr:ext cx="2913432" cy="1871231"/>
    <xdr:pic>
      <xdr:nvPicPr>
        <xdr:cNvPr id="20" name="Image 16">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979451" y="39155924"/>
          <a:ext cx="2913432" cy="1871231"/>
        </a:xfrm>
        <a:prstGeom prst="rect">
          <a:avLst/>
        </a:prstGeom>
      </xdr:spPr>
    </xdr:pic>
    <xdr:clientData/>
  </xdr:oneCellAnchor>
  <xdr:twoCellAnchor editAs="oneCell">
    <xdr:from>
      <xdr:col>1</xdr:col>
      <xdr:colOff>51026</xdr:colOff>
      <xdr:row>23</xdr:row>
      <xdr:rowOff>85044</xdr:rowOff>
    </xdr:from>
    <xdr:to>
      <xdr:col>1</xdr:col>
      <xdr:colOff>3082878</xdr:colOff>
      <xdr:row>23</xdr:row>
      <xdr:rowOff>2034433</xdr:rowOff>
    </xdr:to>
    <xdr:pic>
      <xdr:nvPicPr>
        <xdr:cNvPr id="24" name="Picture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947522" y="47607990"/>
          <a:ext cx="3020634" cy="1939018"/>
        </a:xfrm>
        <a:prstGeom prst="rect">
          <a:avLst/>
        </a:prstGeom>
      </xdr:spPr>
    </xdr:pic>
    <xdr:clientData/>
  </xdr:twoCellAnchor>
  <xdr:twoCellAnchor editAs="oneCell">
    <xdr:from>
      <xdr:col>1</xdr:col>
      <xdr:colOff>25513</xdr:colOff>
      <xdr:row>25</xdr:row>
      <xdr:rowOff>119062</xdr:rowOff>
    </xdr:from>
    <xdr:to>
      <xdr:col>1</xdr:col>
      <xdr:colOff>3084019</xdr:colOff>
      <xdr:row>25</xdr:row>
      <xdr:rowOff>1920700</xdr:rowOff>
    </xdr:to>
    <xdr:pic>
      <xdr:nvPicPr>
        <xdr:cNvPr id="26" name="Picture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922009" y="51945267"/>
          <a:ext cx="3051943" cy="1794442"/>
        </a:xfrm>
        <a:prstGeom prst="rect">
          <a:avLst/>
        </a:prstGeom>
      </xdr:spPr>
    </xdr:pic>
    <xdr:clientData/>
  </xdr:twoCellAnchor>
  <xdr:twoCellAnchor editAs="oneCell">
    <xdr:from>
      <xdr:col>1</xdr:col>
      <xdr:colOff>-1</xdr:colOff>
      <xdr:row>26</xdr:row>
      <xdr:rowOff>0</xdr:rowOff>
    </xdr:from>
    <xdr:to>
      <xdr:col>1</xdr:col>
      <xdr:colOff>3062492</xdr:colOff>
      <xdr:row>26</xdr:row>
      <xdr:rowOff>1977956</xdr:rowOff>
    </xdr:to>
    <xdr:pic>
      <xdr:nvPicPr>
        <xdr:cNvPr id="28" name="Picture 27">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890992" y="54124412"/>
          <a:ext cx="3053603" cy="1971393"/>
        </a:xfrm>
        <a:prstGeom prst="rect">
          <a:avLst/>
        </a:prstGeom>
      </xdr:spPr>
    </xdr:pic>
    <xdr:clientData/>
  </xdr:twoCellAnchor>
  <xdr:twoCellAnchor editAs="oneCell">
    <xdr:from>
      <xdr:col>1</xdr:col>
      <xdr:colOff>29210</xdr:colOff>
      <xdr:row>7</xdr:row>
      <xdr:rowOff>153524</xdr:rowOff>
    </xdr:from>
    <xdr:to>
      <xdr:col>2</xdr:col>
      <xdr:colOff>1430</xdr:colOff>
      <xdr:row>7</xdr:row>
      <xdr:rowOff>2139158</xdr:rowOff>
    </xdr:to>
    <xdr:pic>
      <xdr:nvPicPr>
        <xdr:cNvPr id="36" name="Picture 35">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2015028" y="13292251"/>
          <a:ext cx="3241200" cy="1985634"/>
        </a:xfrm>
        <a:prstGeom prst="rect">
          <a:avLst/>
        </a:prstGeom>
      </xdr:spPr>
    </xdr:pic>
    <xdr:clientData/>
  </xdr:twoCellAnchor>
  <xdr:twoCellAnchor editAs="oneCell">
    <xdr:from>
      <xdr:col>1</xdr:col>
      <xdr:colOff>107628</xdr:colOff>
      <xdr:row>32</xdr:row>
      <xdr:rowOff>47365</xdr:rowOff>
    </xdr:from>
    <xdr:to>
      <xdr:col>2</xdr:col>
      <xdr:colOff>399</xdr:colOff>
      <xdr:row>32</xdr:row>
      <xdr:rowOff>1978238</xdr:rowOff>
    </xdr:to>
    <xdr:pic>
      <xdr:nvPicPr>
        <xdr:cNvPr id="37" name="Picture 36">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147099" y="66924071"/>
          <a:ext cx="3153285" cy="1919867"/>
        </a:xfrm>
        <a:prstGeom prst="rect">
          <a:avLst/>
        </a:prstGeom>
      </xdr:spPr>
    </xdr:pic>
    <xdr:clientData/>
  </xdr:twoCellAnchor>
  <xdr:twoCellAnchor editAs="oneCell">
    <xdr:from>
      <xdr:col>1</xdr:col>
      <xdr:colOff>-1</xdr:colOff>
      <xdr:row>26</xdr:row>
      <xdr:rowOff>0</xdr:rowOff>
    </xdr:from>
    <xdr:to>
      <xdr:col>1</xdr:col>
      <xdr:colOff>3062492</xdr:colOff>
      <xdr:row>26</xdr:row>
      <xdr:rowOff>1977956</xdr:rowOff>
    </xdr:to>
    <xdr:pic>
      <xdr:nvPicPr>
        <xdr:cNvPr id="34" name="Picture 33">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990724" y="54235350"/>
          <a:ext cx="3059318" cy="1971606"/>
        </a:xfrm>
        <a:prstGeom prst="rect">
          <a:avLst/>
        </a:prstGeom>
      </xdr:spPr>
    </xdr:pic>
    <xdr:clientData/>
  </xdr:twoCellAnchor>
  <xdr:twoCellAnchor editAs="oneCell">
    <xdr:from>
      <xdr:col>1</xdr:col>
      <xdr:colOff>0</xdr:colOff>
      <xdr:row>3</xdr:row>
      <xdr:rowOff>2</xdr:rowOff>
    </xdr:from>
    <xdr:to>
      <xdr:col>1</xdr:col>
      <xdr:colOff>3063760</xdr:colOff>
      <xdr:row>3</xdr:row>
      <xdr:rowOff>2137834</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894417" y="4529669"/>
          <a:ext cx="3054235" cy="2137832"/>
        </a:xfrm>
        <a:prstGeom prst="rect">
          <a:avLst/>
        </a:prstGeom>
      </xdr:spPr>
    </xdr:pic>
    <xdr:clientData/>
  </xdr:twoCellAnchor>
  <xdr:twoCellAnchor editAs="oneCell">
    <xdr:from>
      <xdr:col>1</xdr:col>
      <xdr:colOff>38102</xdr:colOff>
      <xdr:row>11</xdr:row>
      <xdr:rowOff>95739</xdr:rowOff>
    </xdr:from>
    <xdr:to>
      <xdr:col>1</xdr:col>
      <xdr:colOff>3109526</xdr:colOff>
      <xdr:row>11</xdr:row>
      <xdr:rowOff>2074334</xdr:rowOff>
    </xdr:to>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932519" y="21982072"/>
          <a:ext cx="3071424" cy="1978595"/>
        </a:xfrm>
        <a:prstGeom prst="rect">
          <a:avLst/>
        </a:prstGeom>
      </xdr:spPr>
    </xdr:pic>
    <xdr:clientData/>
  </xdr:twoCellAnchor>
  <xdr:twoCellAnchor editAs="oneCell">
    <xdr:from>
      <xdr:col>1</xdr:col>
      <xdr:colOff>34052</xdr:colOff>
      <xdr:row>29</xdr:row>
      <xdr:rowOff>157318</xdr:rowOff>
    </xdr:from>
    <xdr:to>
      <xdr:col>1</xdr:col>
      <xdr:colOff>3058620</xdr:colOff>
      <xdr:row>29</xdr:row>
      <xdr:rowOff>2042584</xdr:rowOff>
    </xdr:to>
    <xdr:pic>
      <xdr:nvPicPr>
        <xdr:cNvPr id="11" name="Picture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928469" y="61096151"/>
          <a:ext cx="3024568" cy="1885266"/>
        </a:xfrm>
        <a:prstGeom prst="rect">
          <a:avLst/>
        </a:prstGeom>
      </xdr:spPr>
    </xdr:pic>
    <xdr:clientData/>
  </xdr:twoCellAnchor>
  <xdr:twoCellAnchor editAs="oneCell">
    <xdr:from>
      <xdr:col>1</xdr:col>
      <xdr:colOff>1</xdr:colOff>
      <xdr:row>30</xdr:row>
      <xdr:rowOff>0</xdr:rowOff>
    </xdr:from>
    <xdr:to>
      <xdr:col>1</xdr:col>
      <xdr:colOff>3032225</xdr:colOff>
      <xdr:row>30</xdr:row>
      <xdr:rowOff>1968500</xdr:rowOff>
    </xdr:to>
    <xdr:pic>
      <xdr:nvPicPr>
        <xdr:cNvPr id="12" name="Picture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894418" y="63108417"/>
          <a:ext cx="3032224" cy="1968500"/>
        </a:xfrm>
        <a:prstGeom prst="rect">
          <a:avLst/>
        </a:prstGeom>
      </xdr:spPr>
    </xdr:pic>
    <xdr:clientData/>
  </xdr:twoCellAnchor>
  <xdr:twoCellAnchor editAs="oneCell">
    <xdr:from>
      <xdr:col>1</xdr:col>
      <xdr:colOff>1</xdr:colOff>
      <xdr:row>28</xdr:row>
      <xdr:rowOff>1</xdr:rowOff>
    </xdr:from>
    <xdr:to>
      <xdr:col>1</xdr:col>
      <xdr:colOff>3100917</xdr:colOff>
      <xdr:row>28</xdr:row>
      <xdr:rowOff>2141109</xdr:rowOff>
    </xdr:to>
    <xdr:pic>
      <xdr:nvPicPr>
        <xdr:cNvPr id="13" name="Picture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894418" y="58769251"/>
          <a:ext cx="3100916" cy="2141108"/>
        </a:xfrm>
        <a:prstGeom prst="rect">
          <a:avLst/>
        </a:prstGeom>
      </xdr:spPr>
    </xdr:pic>
    <xdr:clientData/>
  </xdr:twoCellAnchor>
  <xdr:twoCellAnchor editAs="oneCell">
    <xdr:from>
      <xdr:col>1</xdr:col>
      <xdr:colOff>84666</xdr:colOff>
      <xdr:row>20</xdr:row>
      <xdr:rowOff>116416</xdr:rowOff>
    </xdr:from>
    <xdr:to>
      <xdr:col>1</xdr:col>
      <xdr:colOff>3148937</xdr:colOff>
      <xdr:row>20</xdr:row>
      <xdr:rowOff>2127250</xdr:rowOff>
    </xdr:to>
    <xdr:pic>
      <xdr:nvPicPr>
        <xdr:cNvPr id="21" name="Picture 20">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2074333" y="41317333"/>
          <a:ext cx="3149996" cy="2010834"/>
        </a:xfrm>
        <a:prstGeom prst="rect">
          <a:avLst/>
        </a:prstGeom>
      </xdr:spPr>
    </xdr:pic>
    <xdr:clientData/>
  </xdr:twoCellAnchor>
  <xdr:twoCellAnchor editAs="oneCell">
    <xdr:from>
      <xdr:col>1</xdr:col>
      <xdr:colOff>28015</xdr:colOff>
      <xdr:row>24</xdr:row>
      <xdr:rowOff>112059</xdr:rowOff>
    </xdr:from>
    <xdr:to>
      <xdr:col>1</xdr:col>
      <xdr:colOff>3012133</xdr:colOff>
      <xdr:row>24</xdr:row>
      <xdr:rowOff>2031067</xdr:rowOff>
    </xdr:to>
    <xdr:pic>
      <xdr:nvPicPr>
        <xdr:cNvPr id="22" name="Picture 2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2015565" y="58589209"/>
          <a:ext cx="2984118" cy="1919008"/>
        </a:xfrm>
        <a:prstGeom prst="rect">
          <a:avLst/>
        </a:prstGeom>
      </xdr:spPr>
    </xdr:pic>
    <xdr:clientData/>
  </xdr:twoCellAnchor>
  <xdr:oneCellAnchor>
    <xdr:from>
      <xdr:col>1</xdr:col>
      <xdr:colOff>0</xdr:colOff>
      <xdr:row>10</xdr:row>
      <xdr:rowOff>0</xdr:rowOff>
    </xdr:from>
    <xdr:ext cx="2943869" cy="2075012"/>
    <xdr:pic>
      <xdr:nvPicPr>
        <xdr:cNvPr id="23" name="Picture 22">
          <a:extLst>
            <a:ext uri="{FF2B5EF4-FFF2-40B4-BE49-F238E27FC236}">
              <a16:creationId xmlns:a16="http://schemas.microsoft.com/office/drawing/2014/main" id="{00000000-0008-0000-0800-000017000000}"/>
            </a:ext>
          </a:extLst>
        </xdr:cNvPr>
        <xdr:cNvPicPr>
          <a:picLocks noChangeAspect="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a:xfrm>
          <a:off x="1985818" y="19615727"/>
          <a:ext cx="2943869" cy="2075012"/>
        </a:xfrm>
        <a:prstGeom prst="rect">
          <a:avLst/>
        </a:prstGeom>
      </xdr:spPr>
    </xdr:pic>
    <xdr:clientData/>
  </xdr:oneCellAnchor>
  <xdr:twoCellAnchor editAs="oneCell">
    <xdr:from>
      <xdr:col>1</xdr:col>
      <xdr:colOff>57727</xdr:colOff>
      <xdr:row>27</xdr:row>
      <xdr:rowOff>34636</xdr:rowOff>
    </xdr:from>
    <xdr:to>
      <xdr:col>1</xdr:col>
      <xdr:colOff>3048000</xdr:colOff>
      <xdr:row>28</xdr:row>
      <xdr:rowOff>17068</xdr:rowOff>
    </xdr:to>
    <xdr:pic>
      <xdr:nvPicPr>
        <xdr:cNvPr id="25" name="Picture 24">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2043545" y="56353363"/>
          <a:ext cx="2990273" cy="2141432"/>
        </a:xfrm>
        <a:prstGeom prst="rect">
          <a:avLst/>
        </a:prstGeom>
      </xdr:spPr>
    </xdr:pic>
    <xdr:clientData/>
  </xdr:twoCellAnchor>
  <xdr:oneCellAnchor>
    <xdr:from>
      <xdr:col>1</xdr:col>
      <xdr:colOff>65239</xdr:colOff>
      <xdr:row>33</xdr:row>
      <xdr:rowOff>52192</xdr:rowOff>
    </xdr:from>
    <xdr:ext cx="2945996" cy="2057087"/>
    <xdr:pic>
      <xdr:nvPicPr>
        <xdr:cNvPr id="27" name="Picture 26">
          <a:extLst>
            <a:ext uri="{FF2B5EF4-FFF2-40B4-BE49-F238E27FC236}">
              <a16:creationId xmlns:a16="http://schemas.microsoft.com/office/drawing/2014/main" id="{00000000-0008-0000-0800-00001B000000}"/>
            </a:ext>
          </a:extLst>
        </xdr:cNvPr>
        <xdr:cNvPicPr>
          <a:picLocks noChangeAspect="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2052789" y="4554342"/>
          <a:ext cx="2945996" cy="2057087"/>
        </a:xfrm>
        <a:prstGeom prst="rect">
          <a:avLst/>
        </a:prstGeom>
      </xdr:spPr>
    </xdr:pic>
    <xdr:clientData/>
  </xdr:oneCellAnchor>
  <xdr:oneCellAnchor>
    <xdr:from>
      <xdr:col>1</xdr:col>
      <xdr:colOff>65239</xdr:colOff>
      <xdr:row>21</xdr:row>
      <xdr:rowOff>52192</xdr:rowOff>
    </xdr:from>
    <xdr:ext cx="2945996" cy="2057087"/>
    <xdr:pic>
      <xdr:nvPicPr>
        <xdr:cNvPr id="29" name="Picture 28">
          <a:extLst>
            <a:ext uri="{FF2B5EF4-FFF2-40B4-BE49-F238E27FC236}">
              <a16:creationId xmlns:a16="http://schemas.microsoft.com/office/drawing/2014/main" id="{00000000-0008-0000-0800-00001D000000}"/>
            </a:ext>
          </a:extLst>
        </xdr:cNvPr>
        <xdr:cNvPicPr>
          <a:picLocks noChangeAspect="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2051057" y="69324919"/>
          <a:ext cx="2945996" cy="2057087"/>
        </a:xfrm>
        <a:prstGeom prst="rect">
          <a:avLst/>
        </a:prstGeom>
      </xdr:spPr>
    </xdr:pic>
    <xdr:clientData/>
  </xdr:oneCellAnchor>
  <xdr:twoCellAnchor editAs="oneCell">
    <xdr:from>
      <xdr:col>1</xdr:col>
      <xdr:colOff>34637</xdr:colOff>
      <xdr:row>6</xdr:row>
      <xdr:rowOff>25576</xdr:rowOff>
    </xdr:from>
    <xdr:to>
      <xdr:col>1</xdr:col>
      <xdr:colOff>3094182</xdr:colOff>
      <xdr:row>7</xdr:row>
      <xdr:rowOff>80818</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3"/>
        <a:stretch>
          <a:fillRect/>
        </a:stretch>
      </xdr:blipFill>
      <xdr:spPr>
        <a:xfrm>
          <a:off x="2020455" y="11005303"/>
          <a:ext cx="3059545" cy="2214242"/>
        </a:xfrm>
        <a:prstGeom prst="rect">
          <a:avLst/>
        </a:prstGeom>
      </xdr:spPr>
    </xdr:pic>
    <xdr:clientData/>
  </xdr:twoCellAnchor>
  <xdr:twoCellAnchor editAs="oneCell">
    <xdr:from>
      <xdr:col>1</xdr:col>
      <xdr:colOff>0</xdr:colOff>
      <xdr:row>14</xdr:row>
      <xdr:rowOff>0</xdr:rowOff>
    </xdr:from>
    <xdr:to>
      <xdr:col>1</xdr:col>
      <xdr:colOff>3150928</xdr:colOff>
      <xdr:row>14</xdr:row>
      <xdr:rowOff>2152298</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985818" y="28251727"/>
          <a:ext cx="3244273" cy="2152298"/>
        </a:xfrm>
        <a:prstGeom prst="rect">
          <a:avLst/>
        </a:prstGeom>
      </xdr:spPr>
    </xdr:pic>
    <xdr:clientData/>
  </xdr:twoCellAnchor>
  <xdr:twoCellAnchor editAs="oneCell">
    <xdr:from>
      <xdr:col>1</xdr:col>
      <xdr:colOff>1</xdr:colOff>
      <xdr:row>22</xdr:row>
      <xdr:rowOff>11547</xdr:rowOff>
    </xdr:from>
    <xdr:to>
      <xdr:col>2</xdr:col>
      <xdr:colOff>2079</xdr:colOff>
      <xdr:row>22</xdr:row>
      <xdr:rowOff>2087961</xdr:rowOff>
    </xdr:to>
    <xdr:pic>
      <xdr:nvPicPr>
        <xdr:cNvPr id="10" name="Picture 9">
          <a:extLst>
            <a:ext uri="{FF2B5EF4-FFF2-40B4-BE49-F238E27FC236}">
              <a16:creationId xmlns:a16="http://schemas.microsoft.com/office/drawing/2014/main" id="{00000000-0008-0000-0800-00000A000000}"/>
            </a:ext>
          </a:extLst>
        </xdr:cNvPr>
        <xdr:cNvPicPr>
          <a:picLocks noChangeAspect="1"/>
        </xdr:cNvPicPr>
      </xdr:nvPicPr>
      <xdr:blipFill rotWithShape="1">
        <a:blip xmlns:r="http://schemas.openxmlformats.org/officeDocument/2006/relationships" r:embed="rId25" cstate="screen">
          <a:extLst>
            <a:ext uri="{28A0092B-C50C-407E-A947-70E740481C1C}">
              <a14:useLocalDpi xmlns:a14="http://schemas.microsoft.com/office/drawing/2010/main"/>
            </a:ext>
          </a:extLst>
        </a:blip>
        <a:srcRect l="1099" t="2451" r="12747" b="10063"/>
        <a:stretch/>
      </xdr:blipFill>
      <xdr:spPr>
        <a:xfrm>
          <a:off x="1985819" y="45535274"/>
          <a:ext cx="3255818" cy="2076414"/>
        </a:xfrm>
        <a:prstGeom prst="rect">
          <a:avLst/>
        </a:prstGeom>
      </xdr:spPr>
    </xdr:pic>
    <xdr:clientData/>
  </xdr:twoCellAnchor>
  <xdr:twoCellAnchor editAs="oneCell">
    <xdr:from>
      <xdr:col>1</xdr:col>
      <xdr:colOff>81643</xdr:colOff>
      <xdr:row>12</xdr:row>
      <xdr:rowOff>27215</xdr:rowOff>
    </xdr:from>
    <xdr:to>
      <xdr:col>1</xdr:col>
      <xdr:colOff>2963182</xdr:colOff>
      <xdr:row>13</xdr:row>
      <xdr:rowOff>17282</xdr:rowOff>
    </xdr:to>
    <xdr:pic>
      <xdr:nvPicPr>
        <xdr:cNvPr id="32" name="Picture 31">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2032363" y="71373275"/>
          <a:ext cx="2881539" cy="2146527"/>
        </a:xfrm>
        <a:prstGeom prst="rect">
          <a:avLst/>
        </a:prstGeom>
      </xdr:spPr>
    </xdr:pic>
    <xdr:clientData/>
  </xdr:twoCellAnchor>
  <xdr:twoCellAnchor editAs="oneCell">
    <xdr:from>
      <xdr:col>1</xdr:col>
      <xdr:colOff>149679</xdr:colOff>
      <xdr:row>13</xdr:row>
      <xdr:rowOff>75293</xdr:rowOff>
    </xdr:from>
    <xdr:to>
      <xdr:col>1</xdr:col>
      <xdr:colOff>2976789</xdr:colOff>
      <xdr:row>14</xdr:row>
      <xdr:rowOff>7419</xdr:rowOff>
    </xdr:to>
    <xdr:pic>
      <xdr:nvPicPr>
        <xdr:cNvPr id="33" name="Picture 32">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2100399" y="73577813"/>
          <a:ext cx="2827110" cy="2088586"/>
        </a:xfrm>
        <a:prstGeom prst="rect">
          <a:avLst/>
        </a:prstGeom>
      </xdr:spPr>
    </xdr:pic>
    <xdr:clientData/>
  </xdr:twoCellAnchor>
  <xdr:twoCellAnchor editAs="oneCell">
    <xdr:from>
      <xdr:col>1</xdr:col>
      <xdr:colOff>96982</xdr:colOff>
      <xdr:row>31</xdr:row>
      <xdr:rowOff>41563</xdr:rowOff>
    </xdr:from>
    <xdr:to>
      <xdr:col>1</xdr:col>
      <xdr:colOff>2937164</xdr:colOff>
      <xdr:row>32</xdr:row>
      <xdr:rowOff>28855</xdr:rowOff>
    </xdr:to>
    <xdr:pic>
      <xdr:nvPicPr>
        <xdr:cNvPr id="15" name="Picture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28"/>
        <a:stretch>
          <a:fillRect/>
        </a:stretch>
      </xdr:blipFill>
      <xdr:spPr>
        <a:xfrm>
          <a:off x="2050473" y="65060945"/>
          <a:ext cx="2840182" cy="2148601"/>
        </a:xfrm>
        <a:prstGeom prst="rect">
          <a:avLst/>
        </a:prstGeom>
      </xdr:spPr>
    </xdr:pic>
    <xdr:clientData/>
  </xdr:twoCellAnchor>
  <xdr:twoCellAnchor editAs="oneCell">
    <xdr:from>
      <xdr:col>1</xdr:col>
      <xdr:colOff>27711</xdr:colOff>
      <xdr:row>15</xdr:row>
      <xdr:rowOff>0</xdr:rowOff>
    </xdr:from>
    <xdr:to>
      <xdr:col>1</xdr:col>
      <xdr:colOff>3177548</xdr:colOff>
      <xdr:row>15</xdr:row>
      <xdr:rowOff>2105891</xdr:rowOff>
    </xdr:to>
    <xdr:pic>
      <xdr:nvPicPr>
        <xdr:cNvPr id="16" name="Picture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1981202" y="30438436"/>
          <a:ext cx="3149837" cy="210589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2887C8"/>
    <pageSetUpPr fitToPage="1"/>
  </sheetPr>
  <dimension ref="A1:EI267"/>
  <sheetViews>
    <sheetView showGridLines="0" tabSelected="1" zoomScaleNormal="100" workbookViewId="0">
      <pane ySplit="6" topLeftCell="A7" activePane="bottomLeft" state="frozen"/>
      <selection pane="bottomLeft" activeCell="N10" sqref="N10"/>
    </sheetView>
  </sheetViews>
  <sheetFormatPr defaultColWidth="8.6640625" defaultRowHeight="13.2"/>
  <cols>
    <col min="1" max="1" width="14.33203125" style="1" customWidth="1"/>
    <col min="2" max="2" width="8.6640625" style="1"/>
    <col min="3" max="3" width="15.6640625" style="1" customWidth="1"/>
    <col min="4" max="4" width="11.33203125" style="1" customWidth="1"/>
    <col min="5" max="5" width="2.33203125" style="1" customWidth="1"/>
    <col min="6" max="6" width="11.6640625" style="1" customWidth="1"/>
    <col min="7" max="7" width="9.44140625" style="1" bestFit="1" customWidth="1"/>
    <col min="8" max="8" width="10.33203125" style="1" customWidth="1"/>
    <col min="9" max="9" width="9.44140625" style="1" bestFit="1" customWidth="1"/>
    <col min="10" max="10" width="10.6640625" style="1" bestFit="1" customWidth="1"/>
    <col min="11" max="11" width="9.44140625" style="1" bestFit="1" customWidth="1"/>
    <col min="12" max="13" width="18.33203125" style="1" customWidth="1"/>
    <col min="14" max="14" width="22.6640625" style="1" bestFit="1" customWidth="1"/>
    <col min="15" max="16384" width="8.6640625" style="1"/>
  </cols>
  <sheetData>
    <row r="1" spans="1:139">
      <c r="A1" s="191"/>
      <c r="B1" s="192"/>
      <c r="C1" s="192"/>
      <c r="D1" s="192"/>
      <c r="E1" s="192"/>
      <c r="F1" s="192"/>
      <c r="G1" s="192"/>
      <c r="H1" s="192"/>
      <c r="I1" s="192"/>
      <c r="J1" s="192"/>
      <c r="K1" s="192"/>
      <c r="L1" s="193"/>
      <c r="M1" s="97"/>
      <c r="N1" s="115"/>
      <c r="O1" s="115"/>
      <c r="P1" s="115"/>
      <c r="Q1" s="115"/>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row>
    <row r="2" spans="1:139">
      <c r="A2" s="194"/>
      <c r="B2" s="195"/>
      <c r="C2" s="195"/>
      <c r="D2" s="195"/>
      <c r="E2" s="195"/>
      <c r="F2" s="195"/>
      <c r="G2" s="195"/>
      <c r="H2" s="195"/>
      <c r="I2" s="195"/>
      <c r="J2" s="195"/>
      <c r="K2" s="195"/>
      <c r="L2" s="196"/>
      <c r="M2" s="97"/>
      <c r="N2" s="121" t="s">
        <v>0</v>
      </c>
      <c r="O2" s="115"/>
      <c r="P2" s="115"/>
      <c r="Q2" s="115"/>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row>
    <row r="3" spans="1:139" ht="13.8" thickBot="1">
      <c r="A3" s="197"/>
      <c r="B3" s="198"/>
      <c r="C3" s="195"/>
      <c r="D3" s="195"/>
      <c r="E3" s="195"/>
      <c r="F3" s="195"/>
      <c r="G3" s="195"/>
      <c r="H3" s="195"/>
      <c r="I3" s="195"/>
      <c r="J3" s="198"/>
      <c r="K3" s="198"/>
      <c r="L3" s="199"/>
      <c r="M3" s="97"/>
      <c r="N3" s="116"/>
      <c r="O3" s="115"/>
      <c r="P3" s="115"/>
      <c r="Q3" s="115"/>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row>
    <row r="4" spans="1:139" ht="13.35" customHeight="1">
      <c r="A4" s="31"/>
      <c r="B4" s="32"/>
      <c r="C4" s="204" t="s">
        <v>164</v>
      </c>
      <c r="D4" s="205"/>
      <c r="E4" s="205"/>
      <c r="F4" s="205"/>
      <c r="G4" s="205"/>
      <c r="H4" s="205"/>
      <c r="I4" s="206"/>
      <c r="J4" s="32"/>
      <c r="K4" s="32"/>
      <c r="L4" s="33"/>
      <c r="M4" s="97"/>
      <c r="N4" s="115"/>
      <c r="O4" s="115"/>
      <c r="P4" s="115"/>
      <c r="Q4" s="115"/>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row>
    <row r="5" spans="1:139" ht="20.100000000000001" customHeight="1">
      <c r="A5" s="31"/>
      <c r="B5" s="32"/>
      <c r="C5" s="207"/>
      <c r="D5" s="208"/>
      <c r="E5" s="208"/>
      <c r="F5" s="208"/>
      <c r="G5" s="208"/>
      <c r="H5" s="208"/>
      <c r="I5" s="209"/>
      <c r="J5" s="32"/>
      <c r="K5" s="32"/>
      <c r="L5" s="33"/>
      <c r="M5" s="97"/>
      <c r="N5" s="115"/>
      <c r="O5" s="115"/>
      <c r="P5" s="115"/>
      <c r="Q5" s="115"/>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row>
    <row r="6" spans="1:139" ht="4.5" customHeight="1">
      <c r="A6" s="213"/>
      <c r="B6" s="214"/>
      <c r="C6" s="214"/>
      <c r="D6" s="214"/>
      <c r="E6" s="214"/>
      <c r="F6" s="214"/>
      <c r="G6" s="214"/>
      <c r="H6" s="214"/>
      <c r="I6" s="214"/>
      <c r="J6" s="214"/>
      <c r="K6" s="214"/>
      <c r="L6" s="215"/>
      <c r="M6" s="97"/>
      <c r="N6" s="115"/>
      <c r="O6" s="115"/>
      <c r="P6" s="115"/>
      <c r="Q6" s="115"/>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row>
    <row r="7" spans="1:139" s="30" customFormat="1" ht="4.5" customHeight="1">
      <c r="A7" s="34"/>
      <c r="B7" s="35"/>
      <c r="C7" s="35"/>
      <c r="D7" s="35"/>
      <c r="E7" s="35"/>
      <c r="F7" s="35"/>
      <c r="G7" s="35"/>
      <c r="H7" s="35"/>
      <c r="I7" s="35"/>
      <c r="J7" s="35"/>
      <c r="K7" s="35"/>
      <c r="L7" s="36"/>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row>
    <row r="8" spans="1:139" ht="13.5" customHeight="1">
      <c r="A8" s="37"/>
      <c r="B8" s="38"/>
      <c r="C8" s="38"/>
      <c r="D8" s="38"/>
      <c r="E8" s="38"/>
      <c r="F8" s="38"/>
      <c r="G8" s="38"/>
      <c r="H8" s="38"/>
      <c r="I8" s="39">
        <f>IF(ISBLANK(VLOOKUP($C$4,'DC Full Dataset'!$A:$B,2,0)),"N/A", VLOOKUP($C$4,'DC Full Dataset'!$A:$B,2,0))</f>
        <v>44619</v>
      </c>
      <c r="J8" s="40" t="s">
        <v>2</v>
      </c>
      <c r="K8" s="40"/>
      <c r="L8" s="41"/>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row>
    <row r="9" spans="1:139" ht="14.85" customHeight="1">
      <c r="A9" s="37"/>
      <c r="B9" s="38"/>
      <c r="C9" s="38"/>
      <c r="D9" s="38"/>
      <c r="E9" s="38"/>
      <c r="F9" s="38"/>
      <c r="G9" s="38"/>
      <c r="H9" s="38"/>
      <c r="I9" s="222" t="s">
        <v>3</v>
      </c>
      <c r="J9" s="223"/>
      <c r="K9" s="223"/>
      <c r="L9" s="224"/>
      <c r="M9" s="98"/>
      <c r="N9" s="97"/>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row>
    <row r="10" spans="1:139" ht="14.85" customHeight="1">
      <c r="A10" s="37"/>
      <c r="B10" s="38"/>
      <c r="C10" s="38"/>
      <c r="D10" s="38"/>
      <c r="E10" s="38"/>
      <c r="F10" s="38"/>
      <c r="G10" s="38"/>
      <c r="H10" s="38"/>
      <c r="I10" s="223"/>
      <c r="J10" s="223"/>
      <c r="K10" s="223"/>
      <c r="L10" s="224"/>
      <c r="M10" s="99"/>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row>
    <row r="11" spans="1:139" ht="16.350000000000001" customHeight="1">
      <c r="A11" s="37"/>
      <c r="B11" s="38"/>
      <c r="C11" s="38"/>
      <c r="D11" s="38"/>
      <c r="E11" s="38"/>
      <c r="F11" s="38"/>
      <c r="G11" s="38"/>
      <c r="H11" s="38"/>
      <c r="I11" s="223"/>
      <c r="J11" s="223"/>
      <c r="K11" s="223"/>
      <c r="L11" s="224"/>
      <c r="M11" s="100"/>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row>
    <row r="12" spans="1:139" ht="13.35" customHeight="1">
      <c r="A12" s="37"/>
      <c r="B12" s="38"/>
      <c r="C12" s="38"/>
      <c r="D12" s="38"/>
      <c r="E12" s="38"/>
      <c r="F12" s="38"/>
      <c r="G12" s="38"/>
      <c r="H12" s="38"/>
      <c r="I12" s="223"/>
      <c r="J12" s="223"/>
      <c r="K12" s="223"/>
      <c r="L12" s="224"/>
      <c r="M12" s="100"/>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97"/>
      <c r="CO12" s="97"/>
      <c r="CP12" s="97"/>
      <c r="CQ12" s="97"/>
      <c r="CR12" s="97"/>
      <c r="CS12" s="97"/>
      <c r="CT12" s="97"/>
      <c r="CU12" s="97"/>
      <c r="CV12" s="97"/>
      <c r="CW12" s="97"/>
      <c r="CX12" s="97"/>
      <c r="CY12" s="97"/>
      <c r="CZ12" s="97"/>
      <c r="DA12" s="97"/>
      <c r="DB12" s="97"/>
      <c r="DC12" s="97"/>
      <c r="DD12" s="97"/>
      <c r="DE12" s="97"/>
      <c r="DF12" s="97"/>
      <c r="DG12" s="97"/>
      <c r="DH12" s="97"/>
      <c r="DI12" s="97"/>
      <c r="DJ12" s="97"/>
      <c r="DK12" s="97"/>
      <c r="DL12" s="97"/>
      <c r="DM12" s="97"/>
      <c r="DN12" s="97"/>
      <c r="DO12" s="97"/>
      <c r="DP12" s="97"/>
      <c r="DQ12" s="97"/>
      <c r="DR12" s="97"/>
      <c r="DS12" s="97"/>
      <c r="DT12" s="97"/>
      <c r="DU12" s="97"/>
      <c r="DV12" s="97"/>
      <c r="DW12" s="97"/>
      <c r="DX12" s="97"/>
      <c r="DY12" s="97"/>
      <c r="DZ12" s="97"/>
      <c r="EA12" s="97"/>
      <c r="EB12" s="97"/>
      <c r="EC12" s="97"/>
      <c r="ED12" s="97"/>
      <c r="EE12" s="97"/>
      <c r="EF12" s="97"/>
      <c r="EG12" s="97"/>
      <c r="EH12" s="97"/>
      <c r="EI12" s="97"/>
    </row>
    <row r="13" spans="1:139" ht="10.5" customHeight="1">
      <c r="A13" s="37"/>
      <c r="B13" s="38"/>
      <c r="C13" s="38"/>
      <c r="D13" s="38"/>
      <c r="E13" s="38"/>
      <c r="F13" s="38"/>
      <c r="G13" s="38"/>
      <c r="H13" s="38"/>
      <c r="I13" s="223"/>
      <c r="J13" s="223"/>
      <c r="K13" s="223"/>
      <c r="L13" s="224"/>
      <c r="M13" s="100"/>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c r="BG13" s="97"/>
      <c r="BH13" s="97"/>
      <c r="BI13" s="97"/>
      <c r="BJ13" s="97"/>
      <c r="BK13" s="97"/>
      <c r="BL13" s="97"/>
      <c r="BM13" s="97"/>
      <c r="BN13" s="97"/>
      <c r="BO13" s="97"/>
      <c r="BP13" s="97"/>
      <c r="BQ13" s="97"/>
      <c r="BR13" s="97"/>
      <c r="BS13" s="97"/>
      <c r="BT13" s="97"/>
      <c r="BU13" s="97"/>
      <c r="BV13" s="97"/>
      <c r="BW13" s="97"/>
      <c r="BX13" s="97"/>
      <c r="BY13" s="97"/>
      <c r="BZ13" s="97"/>
      <c r="CA13" s="97"/>
      <c r="CB13" s="97"/>
      <c r="CC13" s="97"/>
      <c r="CD13" s="97"/>
      <c r="CE13" s="97"/>
      <c r="CF13" s="97"/>
      <c r="CG13" s="97"/>
      <c r="CH13" s="97"/>
      <c r="CI13" s="97"/>
      <c r="CJ13" s="97"/>
      <c r="CK13" s="97"/>
      <c r="CL13" s="97"/>
      <c r="CM13" s="97"/>
      <c r="CN13" s="97"/>
      <c r="CO13" s="97"/>
      <c r="CP13" s="97"/>
      <c r="CQ13" s="97"/>
      <c r="CR13" s="97"/>
      <c r="CS13" s="97"/>
      <c r="CT13" s="97"/>
      <c r="CU13" s="97"/>
      <c r="CV13" s="97"/>
      <c r="CW13" s="97"/>
      <c r="CX13" s="97"/>
      <c r="CY13" s="97"/>
      <c r="CZ13" s="97"/>
      <c r="DA13" s="97"/>
      <c r="DB13" s="97"/>
      <c r="DC13" s="97"/>
      <c r="DD13" s="97"/>
      <c r="DE13" s="97"/>
      <c r="DF13" s="97"/>
      <c r="DG13" s="97"/>
      <c r="DH13" s="97"/>
      <c r="DI13" s="97"/>
      <c r="DJ13" s="97"/>
      <c r="DK13" s="97"/>
      <c r="DL13" s="97"/>
      <c r="DM13" s="97"/>
      <c r="DN13" s="97"/>
      <c r="DO13" s="97"/>
      <c r="DP13" s="97"/>
      <c r="DQ13" s="97"/>
      <c r="DR13" s="97"/>
      <c r="DS13" s="97"/>
      <c r="DT13" s="97"/>
      <c r="DU13" s="97"/>
      <c r="DV13" s="97"/>
      <c r="DW13" s="97"/>
      <c r="DX13" s="97"/>
      <c r="DY13" s="97"/>
      <c r="DZ13" s="97"/>
      <c r="EA13" s="97"/>
      <c r="EB13" s="97"/>
      <c r="EC13" s="97"/>
      <c r="ED13" s="97"/>
      <c r="EE13" s="97"/>
      <c r="EF13" s="97"/>
      <c r="EG13" s="97"/>
      <c r="EH13" s="97"/>
      <c r="EI13" s="97"/>
    </row>
    <row r="14" spans="1:139" ht="10.5" customHeight="1">
      <c r="A14" s="37"/>
      <c r="B14" s="38"/>
      <c r="C14" s="38"/>
      <c r="D14" s="38"/>
      <c r="E14" s="38"/>
      <c r="F14" s="38"/>
      <c r="G14" s="38"/>
      <c r="H14" s="38"/>
      <c r="I14" s="223"/>
      <c r="J14" s="223"/>
      <c r="K14" s="223"/>
      <c r="L14" s="224"/>
      <c r="M14" s="100"/>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c r="AS14" s="97"/>
      <c r="AT14" s="97"/>
      <c r="AU14" s="97"/>
      <c r="AV14" s="97"/>
      <c r="AW14" s="97"/>
      <c r="AX14" s="97"/>
      <c r="AY14" s="97"/>
      <c r="AZ14" s="97"/>
      <c r="BA14" s="97"/>
      <c r="BB14" s="97"/>
      <c r="BC14" s="97"/>
      <c r="BD14" s="97"/>
      <c r="BE14" s="97"/>
      <c r="BF14" s="97"/>
      <c r="BG14" s="97"/>
      <c r="BH14" s="97"/>
      <c r="BI14" s="97"/>
      <c r="BJ14" s="97"/>
      <c r="BK14" s="97"/>
      <c r="BL14" s="97"/>
      <c r="BM14" s="97"/>
      <c r="BN14" s="97"/>
      <c r="BO14" s="97"/>
      <c r="BP14" s="97"/>
      <c r="BQ14" s="97"/>
      <c r="BR14" s="97"/>
      <c r="BS14" s="97"/>
      <c r="BT14" s="97"/>
      <c r="BU14" s="97"/>
      <c r="BV14" s="97"/>
      <c r="BW14" s="97"/>
      <c r="BX14" s="97"/>
      <c r="BY14" s="97"/>
      <c r="BZ14" s="97"/>
      <c r="CA14" s="97"/>
      <c r="CB14" s="97"/>
      <c r="CC14" s="97"/>
      <c r="CD14" s="97"/>
      <c r="CE14" s="97"/>
      <c r="CF14" s="97"/>
      <c r="CG14" s="97"/>
      <c r="CH14" s="97"/>
      <c r="CI14" s="97"/>
      <c r="CJ14" s="97"/>
      <c r="CK14" s="97"/>
      <c r="CL14" s="97"/>
      <c r="CM14" s="97"/>
      <c r="CN14" s="97"/>
      <c r="CO14" s="97"/>
      <c r="CP14" s="97"/>
      <c r="CQ14" s="97"/>
      <c r="CR14" s="97"/>
      <c r="CS14" s="97"/>
      <c r="CT14" s="97"/>
      <c r="CU14" s="97"/>
      <c r="CV14" s="97"/>
      <c r="CW14" s="97"/>
      <c r="CX14" s="97"/>
      <c r="CY14" s="97"/>
      <c r="CZ14" s="97"/>
      <c r="DA14" s="97"/>
      <c r="DB14" s="97"/>
      <c r="DC14" s="97"/>
      <c r="DD14" s="97"/>
      <c r="DE14" s="97"/>
      <c r="DF14" s="97"/>
      <c r="DG14" s="97"/>
      <c r="DH14" s="97"/>
      <c r="DI14" s="97"/>
      <c r="DJ14" s="97"/>
      <c r="DK14" s="97"/>
      <c r="DL14" s="97"/>
      <c r="DM14" s="97"/>
      <c r="DN14" s="97"/>
      <c r="DO14" s="97"/>
      <c r="DP14" s="97"/>
      <c r="DQ14" s="97"/>
      <c r="DR14" s="97"/>
      <c r="DS14" s="97"/>
      <c r="DT14" s="97"/>
      <c r="DU14" s="97"/>
      <c r="DV14" s="97"/>
      <c r="DW14" s="97"/>
      <c r="DX14" s="97"/>
      <c r="DY14" s="97"/>
      <c r="DZ14" s="97"/>
      <c r="EA14" s="97"/>
      <c r="EB14" s="97"/>
      <c r="EC14" s="97"/>
      <c r="ED14" s="97"/>
      <c r="EE14" s="97"/>
      <c r="EF14" s="97"/>
      <c r="EG14" s="97"/>
      <c r="EH14" s="97"/>
      <c r="EI14" s="97"/>
    </row>
    <row r="15" spans="1:139" ht="31.35" customHeight="1">
      <c r="A15" s="37"/>
      <c r="B15" s="38"/>
      <c r="C15" s="38"/>
      <c r="D15" s="38"/>
      <c r="E15" s="38"/>
      <c r="F15" s="38"/>
      <c r="G15" s="38"/>
      <c r="H15" s="38"/>
      <c r="I15" s="223"/>
      <c r="J15" s="223"/>
      <c r="K15" s="223"/>
      <c r="L15" s="224"/>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97"/>
      <c r="CE15" s="97"/>
      <c r="CF15" s="97"/>
      <c r="CG15" s="97"/>
      <c r="CH15" s="97"/>
      <c r="CI15" s="97"/>
      <c r="CJ15" s="97"/>
      <c r="CK15" s="97"/>
      <c r="CL15" s="97"/>
      <c r="CM15" s="97"/>
      <c r="CN15" s="97"/>
      <c r="CO15" s="97"/>
      <c r="CP15" s="97"/>
      <c r="CQ15" s="97"/>
      <c r="CR15" s="97"/>
      <c r="CS15" s="97"/>
      <c r="CT15" s="97"/>
      <c r="CU15" s="97"/>
      <c r="CV15" s="97"/>
      <c r="CW15" s="97"/>
      <c r="CX15" s="97"/>
      <c r="CY15" s="97"/>
      <c r="CZ15" s="97"/>
      <c r="DA15" s="97"/>
      <c r="DB15" s="97"/>
      <c r="DC15" s="97"/>
      <c r="DD15" s="97"/>
      <c r="DE15" s="97"/>
      <c r="DF15" s="97"/>
      <c r="DG15" s="97"/>
      <c r="DH15" s="97"/>
      <c r="DI15" s="97"/>
      <c r="DJ15" s="97"/>
      <c r="DK15" s="97"/>
      <c r="DL15" s="97"/>
      <c r="DM15" s="97"/>
      <c r="DN15" s="97"/>
      <c r="DO15" s="97"/>
      <c r="DP15" s="97"/>
      <c r="DQ15" s="97"/>
      <c r="DR15" s="97"/>
      <c r="DS15" s="97"/>
      <c r="DT15" s="97"/>
      <c r="DU15" s="97"/>
      <c r="DV15" s="97"/>
      <c r="DW15" s="97"/>
      <c r="DX15" s="97"/>
      <c r="DY15" s="97"/>
      <c r="DZ15" s="97"/>
      <c r="EA15" s="97"/>
      <c r="EB15" s="97"/>
      <c r="EC15" s="97"/>
      <c r="ED15" s="97"/>
      <c r="EE15" s="97"/>
      <c r="EF15" s="97"/>
      <c r="EG15" s="97"/>
      <c r="EH15" s="97"/>
      <c r="EI15" s="97"/>
    </row>
    <row r="16" spans="1:139" ht="5.85" customHeight="1">
      <c r="A16" s="37"/>
      <c r="B16" s="38"/>
      <c r="C16" s="38"/>
      <c r="D16" s="38"/>
      <c r="E16" s="38"/>
      <c r="F16" s="38"/>
      <c r="G16" s="38"/>
      <c r="H16" s="38"/>
      <c r="I16" s="171"/>
      <c r="J16" s="171"/>
      <c r="K16" s="171"/>
      <c r="L16" s="172"/>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c r="AU16" s="97"/>
      <c r="AV16" s="97"/>
      <c r="AW16" s="97"/>
      <c r="AX16" s="97"/>
      <c r="AY16" s="97"/>
      <c r="AZ16" s="97"/>
      <c r="BA16" s="97"/>
      <c r="BB16" s="97"/>
      <c r="BC16" s="97"/>
      <c r="BD16" s="97"/>
      <c r="BE16" s="97"/>
      <c r="BF16" s="97"/>
      <c r="BG16" s="97"/>
      <c r="BH16" s="97"/>
      <c r="BI16" s="97"/>
      <c r="BJ16" s="97"/>
      <c r="BK16" s="97"/>
      <c r="BL16" s="97"/>
      <c r="BM16" s="97"/>
      <c r="BN16" s="97"/>
      <c r="BO16" s="97"/>
      <c r="BP16" s="97"/>
      <c r="BQ16" s="97"/>
      <c r="BR16" s="97"/>
      <c r="BS16" s="97"/>
      <c r="BT16" s="97"/>
      <c r="BU16" s="97"/>
      <c r="BV16" s="97"/>
      <c r="BW16" s="97"/>
      <c r="BX16" s="97"/>
      <c r="BY16" s="97"/>
      <c r="BZ16" s="97"/>
      <c r="CA16" s="97"/>
      <c r="CB16" s="97"/>
      <c r="CC16" s="97"/>
      <c r="CD16" s="97"/>
      <c r="CE16" s="97"/>
      <c r="CF16" s="97"/>
      <c r="CG16" s="97"/>
      <c r="CH16" s="97"/>
      <c r="CI16" s="97"/>
      <c r="CJ16" s="97"/>
      <c r="CK16" s="97"/>
      <c r="CL16" s="97"/>
      <c r="CM16" s="97"/>
      <c r="CN16" s="97"/>
      <c r="CO16" s="97"/>
      <c r="CP16" s="97"/>
      <c r="CQ16" s="97"/>
      <c r="CR16" s="97"/>
      <c r="CS16" s="97"/>
      <c r="CT16" s="97"/>
      <c r="CU16" s="97"/>
      <c r="CV16" s="97"/>
      <c r="CW16" s="97"/>
      <c r="CX16" s="97"/>
      <c r="CY16" s="97"/>
      <c r="CZ16" s="97"/>
      <c r="DA16" s="97"/>
      <c r="DB16" s="97"/>
      <c r="DC16" s="97"/>
      <c r="DD16" s="97"/>
      <c r="DE16" s="97"/>
      <c r="DF16" s="97"/>
      <c r="DG16" s="97"/>
      <c r="DH16" s="97"/>
      <c r="DI16" s="97"/>
      <c r="DJ16" s="97"/>
      <c r="DK16" s="97"/>
      <c r="DL16" s="97"/>
      <c r="DM16" s="97"/>
      <c r="DN16" s="97"/>
      <c r="DO16" s="97"/>
      <c r="DP16" s="97"/>
      <c r="DQ16" s="97"/>
      <c r="DR16" s="97"/>
      <c r="DS16" s="97"/>
      <c r="DT16" s="97"/>
      <c r="DU16" s="97"/>
      <c r="DV16" s="97"/>
      <c r="DW16" s="97"/>
      <c r="DX16" s="97"/>
      <c r="DY16" s="97"/>
      <c r="DZ16" s="97"/>
      <c r="EA16" s="97"/>
      <c r="EB16" s="97"/>
      <c r="EC16" s="97"/>
      <c r="ED16" s="97"/>
      <c r="EE16" s="97"/>
      <c r="EF16" s="97"/>
      <c r="EG16" s="97"/>
      <c r="EH16" s="97"/>
      <c r="EI16" s="97"/>
    </row>
    <row r="17" spans="1:139" ht="11.85" customHeight="1">
      <c r="A17" s="37"/>
      <c r="B17" s="38"/>
      <c r="C17" s="38"/>
      <c r="D17" s="38"/>
      <c r="E17" s="38"/>
      <c r="F17" s="38"/>
      <c r="G17" s="38"/>
      <c r="H17" s="38"/>
      <c r="I17" s="220" t="s">
        <v>4</v>
      </c>
      <c r="J17" s="220"/>
      <c r="K17" s="220"/>
      <c r="L17" s="221"/>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97"/>
      <c r="BE17" s="97"/>
      <c r="BF17" s="97"/>
      <c r="BG17" s="97"/>
      <c r="BH17" s="97"/>
      <c r="BI17" s="97"/>
      <c r="BJ17" s="97"/>
      <c r="BK17" s="97"/>
      <c r="BL17" s="97"/>
      <c r="BM17" s="97"/>
      <c r="BN17" s="97"/>
      <c r="BO17" s="97"/>
      <c r="BP17" s="97"/>
      <c r="BQ17" s="97"/>
      <c r="BR17" s="97"/>
      <c r="BS17" s="97"/>
      <c r="BT17" s="97"/>
      <c r="BU17" s="97"/>
      <c r="BV17" s="97"/>
      <c r="BW17" s="97"/>
      <c r="BX17" s="97"/>
      <c r="BY17" s="97"/>
      <c r="BZ17" s="97"/>
      <c r="CA17" s="97"/>
      <c r="CB17" s="97"/>
      <c r="CC17" s="97"/>
      <c r="CD17" s="97"/>
      <c r="CE17" s="97"/>
      <c r="CF17" s="97"/>
      <c r="CG17" s="97"/>
      <c r="CH17" s="97"/>
      <c r="CI17" s="97"/>
      <c r="CJ17" s="97"/>
      <c r="CK17" s="97"/>
      <c r="CL17" s="97"/>
      <c r="CM17" s="97"/>
      <c r="CN17" s="97"/>
      <c r="CO17" s="97"/>
      <c r="CP17" s="97"/>
      <c r="CQ17" s="97"/>
      <c r="CR17" s="97"/>
      <c r="CS17" s="97"/>
      <c r="CT17" s="97"/>
      <c r="CU17" s="97"/>
      <c r="CV17" s="97"/>
      <c r="CW17" s="97"/>
      <c r="CX17" s="97"/>
      <c r="CY17" s="97"/>
      <c r="CZ17" s="97"/>
      <c r="DA17" s="97"/>
      <c r="DB17" s="97"/>
      <c r="DC17" s="97"/>
      <c r="DD17" s="97"/>
      <c r="DE17" s="97"/>
      <c r="DF17" s="97"/>
      <c r="DG17" s="97"/>
      <c r="DH17" s="97"/>
      <c r="DI17" s="97"/>
      <c r="DJ17" s="97"/>
      <c r="DK17" s="97"/>
      <c r="DL17" s="97"/>
      <c r="DM17" s="97"/>
      <c r="DN17" s="97"/>
      <c r="DO17" s="97"/>
      <c r="DP17" s="97"/>
      <c r="DQ17" s="97"/>
      <c r="DR17" s="97"/>
      <c r="DS17" s="97"/>
      <c r="DT17" s="97"/>
      <c r="DU17" s="97"/>
      <c r="DV17" s="97"/>
      <c r="DW17" s="97"/>
      <c r="DX17" s="97"/>
      <c r="DY17" s="97"/>
      <c r="DZ17" s="97"/>
      <c r="EA17" s="97"/>
      <c r="EB17" s="97"/>
      <c r="EC17" s="97"/>
      <c r="ED17" s="97"/>
      <c r="EE17" s="97"/>
      <c r="EF17" s="97"/>
      <c r="EG17" s="97"/>
      <c r="EH17" s="97"/>
      <c r="EI17" s="97"/>
    </row>
    <row r="18" spans="1:139" ht="10.95" customHeight="1">
      <c r="A18" s="37"/>
      <c r="B18" s="38"/>
      <c r="C18" s="38"/>
      <c r="D18" s="38"/>
      <c r="E18" s="38"/>
      <c r="F18" s="38"/>
      <c r="G18" s="38"/>
      <c r="H18" s="38"/>
      <c r="I18" s="103" t="s">
        <v>5</v>
      </c>
      <c r="J18" s="225" t="str">
        <f>IF(ISBLANK(VLOOKUP($C$4,'DC Location Info'!$A:$B,2,0)),"N/A", VLOOKUP($C$4,'DC Location Info'!$A:$B,2,0))</f>
        <v>Ain zara</v>
      </c>
      <c r="K18" s="226"/>
      <c r="L18" s="227"/>
      <c r="M18" s="97"/>
      <c r="N18" s="97"/>
      <c r="O18" s="97"/>
      <c r="P18" s="97"/>
      <c r="Q18" s="97"/>
      <c r="R18" s="97"/>
      <c r="S18" s="97"/>
      <c r="T18" s="97"/>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c r="AS18" s="97"/>
      <c r="AT18" s="97"/>
      <c r="AU18" s="97"/>
      <c r="AV18" s="97"/>
      <c r="AW18" s="97"/>
      <c r="AX18" s="97"/>
      <c r="AY18" s="97"/>
      <c r="AZ18" s="97"/>
      <c r="BA18" s="97"/>
      <c r="BB18" s="97"/>
      <c r="BC18" s="97"/>
      <c r="BD18" s="97"/>
      <c r="BE18" s="97"/>
      <c r="BF18" s="97"/>
      <c r="BG18" s="97"/>
      <c r="BH18" s="97"/>
      <c r="BI18" s="97"/>
      <c r="BJ18" s="97"/>
      <c r="BK18" s="97"/>
      <c r="BL18" s="97"/>
      <c r="BM18" s="97"/>
      <c r="BN18" s="97"/>
      <c r="BO18" s="97"/>
      <c r="BP18" s="97"/>
      <c r="BQ18" s="97"/>
      <c r="BR18" s="97"/>
      <c r="BS18" s="97"/>
      <c r="BT18" s="97"/>
      <c r="BU18" s="97"/>
      <c r="BV18" s="97"/>
      <c r="BW18" s="97"/>
      <c r="BX18" s="97"/>
      <c r="BY18" s="97"/>
      <c r="BZ18" s="97"/>
      <c r="CA18" s="97"/>
      <c r="CB18" s="97"/>
      <c r="CC18" s="97"/>
      <c r="CD18" s="97"/>
      <c r="CE18" s="97"/>
      <c r="CF18" s="97"/>
      <c r="CG18" s="97"/>
      <c r="CH18" s="97"/>
      <c r="CI18" s="97"/>
      <c r="CJ18" s="97"/>
      <c r="CK18" s="97"/>
      <c r="CL18" s="97"/>
      <c r="CM18" s="97"/>
      <c r="CN18" s="97"/>
      <c r="CO18" s="97"/>
      <c r="CP18" s="97"/>
      <c r="CQ18" s="97"/>
      <c r="CR18" s="97"/>
      <c r="CS18" s="97"/>
      <c r="CT18" s="97"/>
      <c r="CU18" s="97"/>
      <c r="CV18" s="97"/>
      <c r="CW18" s="97"/>
      <c r="CX18" s="97"/>
      <c r="CY18" s="97"/>
      <c r="CZ18" s="97"/>
      <c r="DA18" s="97"/>
      <c r="DB18" s="97"/>
      <c r="DC18" s="97"/>
      <c r="DD18" s="97"/>
      <c r="DE18" s="97"/>
      <c r="DF18" s="97"/>
      <c r="DG18" s="97"/>
      <c r="DH18" s="97"/>
      <c r="DI18" s="97"/>
      <c r="DJ18" s="97"/>
      <c r="DK18" s="97"/>
      <c r="DL18" s="97"/>
      <c r="DM18" s="97"/>
      <c r="DN18" s="97"/>
      <c r="DO18" s="97"/>
      <c r="DP18" s="97"/>
      <c r="DQ18" s="97"/>
      <c r="DR18" s="97"/>
      <c r="DS18" s="97"/>
      <c r="DT18" s="97"/>
      <c r="DU18" s="97"/>
      <c r="DV18" s="97"/>
      <c r="DW18" s="97"/>
      <c r="DX18" s="97"/>
      <c r="DY18" s="97"/>
      <c r="DZ18" s="97"/>
      <c r="EA18" s="97"/>
      <c r="EB18" s="97"/>
      <c r="EC18" s="97"/>
      <c r="ED18" s="97"/>
      <c r="EE18" s="97"/>
      <c r="EF18" s="97"/>
      <c r="EG18" s="97"/>
      <c r="EH18" s="97"/>
      <c r="EI18" s="97"/>
    </row>
    <row r="19" spans="1:139" ht="10.95" customHeight="1">
      <c r="A19" s="37"/>
      <c r="B19" s="38"/>
      <c r="C19" s="38"/>
      <c r="D19" s="38"/>
      <c r="E19" s="38"/>
      <c r="F19" s="38"/>
      <c r="G19" s="38"/>
      <c r="H19" s="38"/>
      <c r="I19" s="104" t="s">
        <v>6</v>
      </c>
      <c r="J19" s="228" t="str">
        <f>IF(ISBLANK(VLOOKUP($C$4,'DC Location Info'!$A:$C,3,0)),"N/A", VLOOKUP($C$4,'DC Location Info'!$A:$C,3,0))</f>
        <v>Ain Zara</v>
      </c>
      <c r="K19" s="229"/>
      <c r="L19" s="230"/>
      <c r="M19" s="97"/>
      <c r="N19" s="97"/>
      <c r="O19" s="97"/>
      <c r="P19" s="97"/>
      <c r="Q19" s="97"/>
      <c r="R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c r="BG19" s="97"/>
      <c r="BH19" s="97"/>
      <c r="BI19" s="97"/>
      <c r="BJ19" s="97"/>
      <c r="BK19" s="97"/>
      <c r="BL19" s="97"/>
      <c r="BM19" s="97"/>
      <c r="BN19" s="97"/>
      <c r="BO19" s="97"/>
      <c r="BP19" s="97"/>
      <c r="BQ19" s="97"/>
      <c r="BR19" s="97"/>
      <c r="BS19" s="97"/>
      <c r="BT19" s="97"/>
      <c r="BU19" s="97"/>
      <c r="BV19" s="97"/>
      <c r="BW19" s="97"/>
      <c r="BX19" s="97"/>
      <c r="BY19" s="97"/>
      <c r="BZ19" s="97"/>
      <c r="CA19" s="97"/>
      <c r="CB19" s="97"/>
      <c r="CC19" s="97"/>
      <c r="CD19" s="97"/>
      <c r="CE19" s="97"/>
      <c r="CF19" s="97"/>
      <c r="CG19" s="97"/>
      <c r="CH19" s="97"/>
      <c r="CI19" s="97"/>
      <c r="CJ19" s="97"/>
      <c r="CK19" s="97"/>
      <c r="CL19" s="97"/>
      <c r="CM19" s="97"/>
      <c r="CN19" s="97"/>
      <c r="CO19" s="97"/>
      <c r="CP19" s="97"/>
      <c r="CQ19" s="97"/>
      <c r="CR19" s="97"/>
      <c r="CS19" s="97"/>
      <c r="CT19" s="97"/>
      <c r="CU19" s="97"/>
      <c r="CV19" s="97"/>
      <c r="CW19" s="97"/>
      <c r="CX19" s="97"/>
      <c r="CY19" s="97"/>
      <c r="CZ19" s="97"/>
      <c r="DA19" s="97"/>
      <c r="DB19" s="97"/>
      <c r="DC19" s="97"/>
      <c r="DD19" s="97"/>
      <c r="DE19" s="97"/>
      <c r="DF19" s="97"/>
      <c r="DG19" s="97"/>
      <c r="DH19" s="97"/>
      <c r="DI19" s="97"/>
      <c r="DJ19" s="97"/>
      <c r="DK19" s="97"/>
      <c r="DL19" s="97"/>
      <c r="DM19" s="97"/>
      <c r="DN19" s="97"/>
      <c r="DO19" s="97"/>
      <c r="DP19" s="97"/>
      <c r="DQ19" s="97"/>
      <c r="DR19" s="97"/>
      <c r="DS19" s="97"/>
      <c r="DT19" s="97"/>
      <c r="DU19" s="97"/>
      <c r="DV19" s="97"/>
      <c r="DW19" s="97"/>
      <c r="DX19" s="97"/>
      <c r="DY19" s="97"/>
      <c r="DZ19" s="97"/>
      <c r="EA19" s="97"/>
      <c r="EB19" s="97"/>
      <c r="EC19" s="97"/>
      <c r="ED19" s="97"/>
      <c r="EE19" s="97"/>
      <c r="EF19" s="97"/>
      <c r="EG19" s="97"/>
      <c r="EH19" s="97"/>
      <c r="EI19" s="97"/>
    </row>
    <row r="20" spans="1:139" ht="10.95" customHeight="1">
      <c r="A20" s="37"/>
      <c r="B20" s="38"/>
      <c r="C20" s="38"/>
      <c r="D20" s="38"/>
      <c r="E20" s="38"/>
      <c r="F20" s="38"/>
      <c r="G20" s="38"/>
      <c r="H20" s="38"/>
      <c r="I20" s="103" t="s">
        <v>7</v>
      </c>
      <c r="J20" s="225" t="str">
        <f>IF(ISBLANK(VLOOKUP($C$4,'DC Location Info'!$A:$D,4,0)),"N/A", VLOOKUP($C$4,'DC Location Info'!$A:$D,4,0))</f>
        <v>Tripoli</v>
      </c>
      <c r="K20" s="226"/>
      <c r="L20" s="227"/>
      <c r="M20" s="97"/>
      <c r="N20" s="97"/>
      <c r="O20" s="97"/>
      <c r="P20" s="97"/>
      <c r="Q20" s="97"/>
      <c r="R20" s="97"/>
      <c r="S20" s="97"/>
      <c r="T20" s="97"/>
      <c r="U20" s="97"/>
      <c r="V20" s="97"/>
      <c r="W20" s="97"/>
      <c r="X20" s="97"/>
      <c r="Y20" s="97"/>
      <c r="Z20" s="97"/>
      <c r="AA20" s="97"/>
      <c r="AB20" s="97"/>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c r="BG20" s="97"/>
      <c r="BH20" s="97"/>
      <c r="BI20" s="97"/>
      <c r="BJ20" s="97"/>
      <c r="BK20" s="97"/>
      <c r="BL20" s="97"/>
      <c r="BM20" s="97"/>
      <c r="BN20" s="97"/>
      <c r="BO20" s="97"/>
      <c r="BP20" s="97"/>
      <c r="BQ20" s="97"/>
      <c r="BR20" s="97"/>
      <c r="BS20" s="97"/>
      <c r="BT20" s="97"/>
      <c r="BU20" s="97"/>
      <c r="BV20" s="97"/>
      <c r="BW20" s="97"/>
      <c r="BX20" s="97"/>
      <c r="BY20" s="97"/>
      <c r="BZ20" s="97"/>
      <c r="CA20" s="97"/>
      <c r="CB20" s="97"/>
      <c r="CC20" s="97"/>
      <c r="CD20" s="97"/>
      <c r="CE20" s="97"/>
      <c r="CF20" s="97"/>
      <c r="CG20" s="97"/>
      <c r="CH20" s="97"/>
      <c r="CI20" s="97"/>
      <c r="CJ20" s="97"/>
      <c r="CK20" s="97"/>
      <c r="CL20" s="97"/>
      <c r="CM20" s="97"/>
      <c r="CN20" s="97"/>
      <c r="CO20" s="97"/>
      <c r="CP20" s="97"/>
      <c r="CQ20" s="97"/>
      <c r="CR20" s="97"/>
      <c r="CS20" s="97"/>
      <c r="CT20" s="97"/>
      <c r="CU20" s="97"/>
      <c r="CV20" s="97"/>
      <c r="CW20" s="97"/>
      <c r="CX20" s="97"/>
      <c r="CY20" s="97"/>
      <c r="CZ20" s="97"/>
      <c r="DA20" s="97"/>
      <c r="DB20" s="97"/>
      <c r="DC20" s="97"/>
      <c r="DD20" s="97"/>
      <c r="DE20" s="97"/>
      <c r="DF20" s="97"/>
      <c r="DG20" s="97"/>
      <c r="DH20" s="97"/>
      <c r="DI20" s="97"/>
      <c r="DJ20" s="97"/>
      <c r="DK20" s="97"/>
      <c r="DL20" s="97"/>
      <c r="DM20" s="97"/>
      <c r="DN20" s="97"/>
      <c r="DO20" s="97"/>
      <c r="DP20" s="97"/>
      <c r="DQ20" s="97"/>
      <c r="DR20" s="97"/>
      <c r="DS20" s="97"/>
      <c r="DT20" s="97"/>
      <c r="DU20" s="97"/>
      <c r="DV20" s="97"/>
      <c r="DW20" s="97"/>
      <c r="DX20" s="97"/>
      <c r="DY20" s="97"/>
      <c r="DZ20" s="97"/>
      <c r="EA20" s="97"/>
      <c r="EB20" s="97"/>
      <c r="EC20" s="97"/>
      <c r="ED20" s="97"/>
      <c r="EE20" s="97"/>
      <c r="EF20" s="97"/>
      <c r="EG20" s="97"/>
      <c r="EH20" s="97"/>
      <c r="EI20" s="97"/>
    </row>
    <row r="21" spans="1:139" ht="10.95" customHeight="1">
      <c r="A21" s="37"/>
      <c r="B21" s="38"/>
      <c r="C21" s="38"/>
      <c r="D21" s="38"/>
      <c r="E21" s="38"/>
      <c r="F21" s="38"/>
      <c r="G21" s="38"/>
      <c r="H21" s="38"/>
      <c r="I21" s="104"/>
      <c r="J21" s="228"/>
      <c r="K21" s="229"/>
      <c r="L21" s="230"/>
      <c r="M21" s="97"/>
      <c r="N21" s="97"/>
      <c r="O21" s="97"/>
      <c r="P21" s="97"/>
      <c r="Q21" s="97"/>
      <c r="R21" s="97"/>
      <c r="S21" s="97"/>
      <c r="T21" s="97"/>
      <c r="U21" s="97"/>
      <c r="V21" s="97"/>
      <c r="W21" s="97"/>
      <c r="X21" s="97"/>
      <c r="Y21" s="97"/>
      <c r="Z21" s="97"/>
      <c r="AA21" s="97"/>
      <c r="AB21" s="97"/>
      <c r="AC21" s="97"/>
      <c r="AD21" s="97"/>
      <c r="AE21" s="97"/>
      <c r="AF21" s="97"/>
      <c r="AG21" s="97"/>
      <c r="AH21" s="97"/>
      <c r="AI21" s="97"/>
      <c r="AJ21" s="97"/>
      <c r="AK21" s="97"/>
      <c r="AL21" s="97"/>
      <c r="AM21" s="97"/>
      <c r="AN21" s="97"/>
      <c r="AO21" s="97"/>
      <c r="AP21" s="97"/>
      <c r="AQ21" s="97"/>
      <c r="AR21" s="97"/>
      <c r="AS21" s="97"/>
      <c r="AT21" s="97"/>
      <c r="AU21" s="97"/>
      <c r="AV21" s="97"/>
      <c r="AW21" s="97"/>
      <c r="AX21" s="97"/>
      <c r="AY21" s="97"/>
      <c r="AZ21" s="97"/>
      <c r="BA21" s="97"/>
      <c r="BB21" s="97"/>
      <c r="BC21" s="97"/>
      <c r="BD21" s="97"/>
      <c r="BE21" s="97"/>
      <c r="BF21" s="97"/>
      <c r="BG21" s="97"/>
      <c r="BH21" s="97"/>
      <c r="BI21" s="97"/>
      <c r="BJ21" s="97"/>
      <c r="BK21" s="97"/>
      <c r="BL21" s="97"/>
      <c r="BM21" s="97"/>
      <c r="BN21" s="97"/>
      <c r="BO21" s="97"/>
      <c r="BP21" s="97"/>
      <c r="BQ21" s="97"/>
      <c r="BR21" s="97"/>
      <c r="BS21" s="97"/>
      <c r="BT21" s="97"/>
      <c r="BU21" s="97"/>
      <c r="BV21" s="97"/>
      <c r="BW21" s="97"/>
      <c r="BX21" s="97"/>
      <c r="BY21" s="97"/>
      <c r="BZ21" s="97"/>
      <c r="CA21" s="97"/>
      <c r="CB21" s="97"/>
      <c r="CC21" s="97"/>
      <c r="CD21" s="97"/>
      <c r="CE21" s="97"/>
      <c r="CF21" s="97"/>
      <c r="CG21" s="97"/>
      <c r="CH21" s="97"/>
      <c r="CI21" s="97"/>
      <c r="CJ21" s="97"/>
      <c r="CK21" s="97"/>
      <c r="CL21" s="97"/>
      <c r="CM21" s="97"/>
      <c r="CN21" s="97"/>
      <c r="CO21" s="97"/>
      <c r="CP21" s="97"/>
      <c r="CQ21" s="97"/>
      <c r="CR21" s="97"/>
      <c r="CS21" s="97"/>
      <c r="CT21" s="97"/>
      <c r="CU21" s="97"/>
      <c r="CV21" s="97"/>
      <c r="CW21" s="97"/>
      <c r="CX21" s="97"/>
      <c r="CY21" s="97"/>
      <c r="CZ21" s="97"/>
      <c r="DA21" s="97"/>
      <c r="DB21" s="97"/>
      <c r="DC21" s="97"/>
      <c r="DD21" s="97"/>
      <c r="DE21" s="97"/>
      <c r="DF21" s="97"/>
      <c r="DG21" s="97"/>
      <c r="DH21" s="97"/>
      <c r="DI21" s="97"/>
      <c r="DJ21" s="97"/>
      <c r="DK21" s="97"/>
      <c r="DL21" s="97"/>
      <c r="DM21" s="97"/>
      <c r="DN21" s="97"/>
      <c r="DO21" s="97"/>
      <c r="DP21" s="97"/>
      <c r="DQ21" s="97"/>
      <c r="DR21" s="97"/>
      <c r="DS21" s="97"/>
      <c r="DT21" s="97"/>
      <c r="DU21" s="97"/>
      <c r="DV21" s="97"/>
      <c r="DW21" s="97"/>
      <c r="DX21" s="97"/>
      <c r="DY21" s="97"/>
      <c r="DZ21" s="97"/>
      <c r="EA21" s="97"/>
      <c r="EB21" s="97"/>
      <c r="EC21" s="97"/>
      <c r="ED21" s="97"/>
      <c r="EE21" s="97"/>
      <c r="EF21" s="97"/>
      <c r="EG21" s="97"/>
      <c r="EH21" s="97"/>
      <c r="EI21" s="97"/>
    </row>
    <row r="22" spans="1:139" ht="13.8">
      <c r="A22" s="37"/>
      <c r="B22" s="38"/>
      <c r="C22" s="38"/>
      <c r="D22" s="38"/>
      <c r="E22" s="38"/>
      <c r="F22" s="38"/>
      <c r="G22" s="38"/>
      <c r="H22" s="38"/>
      <c r="I22" s="103"/>
      <c r="J22" s="225"/>
      <c r="K22" s="226"/>
      <c r="L22" s="22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c r="BG22" s="97"/>
      <c r="BH22" s="97"/>
      <c r="BI22" s="97"/>
      <c r="BJ22" s="97"/>
      <c r="BK22" s="97"/>
      <c r="BL22" s="97"/>
      <c r="BM22" s="97"/>
      <c r="BN22" s="97"/>
      <c r="BO22" s="97"/>
      <c r="BP22" s="97"/>
      <c r="BQ22" s="97"/>
      <c r="BR22" s="97"/>
      <c r="BS22" s="97"/>
      <c r="BT22" s="97"/>
      <c r="BU22" s="97"/>
      <c r="BV22" s="97"/>
      <c r="BW22" s="97"/>
      <c r="BX22" s="97"/>
      <c r="BY22" s="97"/>
      <c r="BZ22" s="97"/>
      <c r="CA22" s="97"/>
      <c r="CB22" s="97"/>
      <c r="CC22" s="97"/>
      <c r="CD22" s="97"/>
      <c r="CE22" s="97"/>
      <c r="CF22" s="97"/>
      <c r="CG22" s="97"/>
      <c r="CH22" s="97"/>
      <c r="CI22" s="97"/>
      <c r="CJ22" s="97"/>
      <c r="CK22" s="97"/>
      <c r="CL22" s="97"/>
      <c r="CM22" s="97"/>
      <c r="CN22" s="97"/>
      <c r="CO22" s="97"/>
      <c r="CP22" s="97"/>
      <c r="CQ22" s="97"/>
      <c r="CR22" s="97"/>
      <c r="CS22" s="97"/>
      <c r="CT22" s="97"/>
      <c r="CU22" s="97"/>
      <c r="CV22" s="97"/>
      <c r="CW22" s="97"/>
      <c r="CX22" s="97"/>
      <c r="CY22" s="97"/>
      <c r="CZ22" s="97"/>
      <c r="DA22" s="97"/>
      <c r="DB22" s="97"/>
      <c r="DC22" s="97"/>
      <c r="DD22" s="97"/>
      <c r="DE22" s="97"/>
      <c r="DF22" s="97"/>
      <c r="DG22" s="97"/>
      <c r="DH22" s="97"/>
      <c r="DI22" s="97"/>
      <c r="DJ22" s="97"/>
      <c r="DK22" s="97"/>
      <c r="DL22" s="97"/>
      <c r="DM22" s="97"/>
      <c r="DN22" s="97"/>
      <c r="DO22" s="97"/>
      <c r="DP22" s="97"/>
      <c r="DQ22" s="97"/>
      <c r="DR22" s="97"/>
      <c r="DS22" s="97"/>
      <c r="DT22" s="97"/>
      <c r="DU22" s="97"/>
      <c r="DV22" s="97"/>
      <c r="DW22" s="97"/>
      <c r="DX22" s="97"/>
      <c r="DY22" s="97"/>
      <c r="DZ22" s="97"/>
      <c r="EA22" s="97"/>
      <c r="EB22" s="97"/>
      <c r="EC22" s="97"/>
      <c r="ED22" s="97"/>
      <c r="EE22" s="97"/>
      <c r="EF22" s="97"/>
      <c r="EG22" s="97"/>
      <c r="EH22" s="97"/>
      <c r="EI22" s="97"/>
    </row>
    <row r="23" spans="1:139" ht="3" customHeight="1">
      <c r="A23" s="216"/>
      <c r="B23" s="217"/>
      <c r="C23" s="217"/>
      <c r="D23" s="217"/>
      <c r="E23" s="217"/>
      <c r="F23" s="217"/>
      <c r="G23" s="217"/>
      <c r="H23" s="217"/>
      <c r="I23" s="217"/>
      <c r="J23" s="217"/>
      <c r="K23" s="217"/>
      <c r="L23" s="218"/>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row>
    <row r="24" spans="1:139" ht="7.35" customHeight="1">
      <c r="A24" s="219"/>
      <c r="B24" s="219"/>
      <c r="C24" s="219"/>
      <c r="D24" s="219"/>
      <c r="E24" s="219"/>
      <c r="F24" s="219"/>
      <c r="G24" s="219"/>
      <c r="H24" s="219"/>
      <c r="I24" s="219"/>
      <c r="J24" s="219"/>
      <c r="K24" s="219"/>
      <c r="L24" s="219"/>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c r="EE24" s="97"/>
      <c r="EF24" s="97"/>
      <c r="EG24" s="97"/>
      <c r="EH24" s="97"/>
      <c r="EI24" s="97"/>
    </row>
    <row r="25" spans="1:139" ht="10.95" customHeight="1">
      <c r="A25" s="210" t="s">
        <v>8</v>
      </c>
      <c r="B25" s="211"/>
      <c r="C25" s="211"/>
      <c r="D25" s="211"/>
      <c r="E25" s="211"/>
      <c r="F25" s="211"/>
      <c r="G25" s="211"/>
      <c r="H25" s="211"/>
      <c r="I25" s="211"/>
      <c r="J25" s="211"/>
      <c r="K25" s="211"/>
      <c r="L25" s="212"/>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7"/>
      <c r="CB25" s="97"/>
      <c r="CC25" s="97"/>
      <c r="CD25" s="97"/>
      <c r="CE25" s="97"/>
      <c r="CF25" s="97"/>
      <c r="CG25" s="97"/>
      <c r="CH25" s="97"/>
      <c r="CI25" s="97"/>
      <c r="CJ25" s="97"/>
      <c r="CK25" s="97"/>
      <c r="CL25" s="97"/>
      <c r="CM25" s="97"/>
      <c r="CN25" s="97"/>
      <c r="CO25" s="97"/>
      <c r="CP25" s="97"/>
      <c r="CQ25" s="97"/>
      <c r="CR25" s="97"/>
      <c r="CS25" s="97"/>
      <c r="CT25" s="97"/>
      <c r="CU25" s="97"/>
      <c r="CV25" s="97"/>
      <c r="CW25" s="97"/>
      <c r="CX25" s="97"/>
      <c r="CY25" s="97"/>
      <c r="CZ25" s="97"/>
      <c r="DA25" s="97"/>
      <c r="DB25" s="97"/>
      <c r="DC25" s="97"/>
      <c r="DD25" s="97"/>
      <c r="DE25" s="97"/>
      <c r="DF25" s="97"/>
      <c r="DG25" s="97"/>
      <c r="DH25" s="97"/>
      <c r="DI25" s="97"/>
      <c r="DJ25" s="97"/>
      <c r="DK25" s="97"/>
      <c r="DL25" s="97"/>
      <c r="DM25" s="97"/>
      <c r="DN25" s="97"/>
      <c r="DO25" s="97"/>
      <c r="DP25" s="97"/>
      <c r="DQ25" s="97"/>
      <c r="DR25" s="97"/>
      <c r="DS25" s="97"/>
      <c r="DT25" s="97"/>
      <c r="DU25" s="97"/>
      <c r="DV25" s="97"/>
      <c r="DW25" s="97"/>
      <c r="DX25" s="97"/>
      <c r="DY25" s="97"/>
      <c r="DZ25" s="97"/>
      <c r="EA25" s="97"/>
      <c r="EB25" s="97"/>
      <c r="EC25" s="97"/>
      <c r="ED25" s="97"/>
      <c r="EE25" s="97"/>
      <c r="EF25" s="97"/>
      <c r="EG25" s="97"/>
      <c r="EH25" s="97"/>
      <c r="EI25" s="97"/>
    </row>
    <row r="26" spans="1:139" ht="10.95" customHeight="1">
      <c r="A26" s="231" t="s">
        <v>9</v>
      </c>
      <c r="B26" s="232"/>
      <c r="C26" s="233"/>
      <c r="D26" s="237">
        <f>IF(ISBLANK(VLOOKUP($C$4,'DC Full Dataset'!$A:$I,9,0)),"N/A", VLOOKUP($C$4,'DC Full Dataset'!$A:$I,9,0))</f>
        <v>900</v>
      </c>
      <c r="E26" s="238"/>
      <c r="F26" s="203" t="s">
        <v>10</v>
      </c>
      <c r="G26" s="203"/>
      <c r="H26" s="203"/>
      <c r="I26" s="203"/>
      <c r="J26" s="200" t="str">
        <f>IF(ISBLANK(VLOOKUP($C$4,'DC Full Dataset'!$A:$H,8,0)),"N/A", VLOOKUP($C$4,'DC Full Dataset'!$A:$H,8,0))</f>
        <v>No</v>
      </c>
      <c r="K26" s="201"/>
      <c r="L26" s="202"/>
      <c r="M26" s="97"/>
      <c r="N26" s="97"/>
      <c r="O26" s="97"/>
      <c r="P26" s="97"/>
      <c r="Q26" s="97"/>
      <c r="R26" s="97"/>
      <c r="S26" s="97"/>
      <c r="T26" s="97"/>
      <c r="U26" s="97"/>
      <c r="V26" s="97"/>
      <c r="W26" s="97"/>
      <c r="X26" s="97"/>
      <c r="Y26" s="97"/>
      <c r="Z26" s="97"/>
      <c r="AA26" s="97"/>
      <c r="AB26" s="97"/>
      <c r="AC26" s="97"/>
      <c r="AD26" s="97"/>
      <c r="AE26" s="97"/>
      <c r="AF26" s="97"/>
      <c r="AG26" s="97"/>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c r="CK26" s="97"/>
      <c r="CL26" s="97"/>
      <c r="CM26" s="97"/>
      <c r="CN26" s="97"/>
      <c r="CO26" s="97"/>
      <c r="CP26" s="97"/>
      <c r="CQ26" s="97"/>
      <c r="CR26" s="97"/>
      <c r="CS26" s="97"/>
      <c r="CT26" s="97"/>
      <c r="CU26" s="97"/>
      <c r="CV26" s="97"/>
      <c r="CW26" s="97"/>
      <c r="CX26" s="97"/>
      <c r="CY26" s="97"/>
      <c r="CZ26" s="97"/>
      <c r="DA26" s="97"/>
      <c r="DB26" s="97"/>
      <c r="DC26" s="97"/>
      <c r="DD26" s="97"/>
      <c r="DE26" s="97"/>
      <c r="DF26" s="97"/>
      <c r="DG26" s="97"/>
      <c r="DH26" s="97"/>
      <c r="DI26" s="97"/>
      <c r="DJ26" s="97"/>
      <c r="DK26" s="97"/>
      <c r="DL26" s="97"/>
      <c r="DM26" s="97"/>
      <c r="DN26" s="97"/>
      <c r="DO26" s="97"/>
      <c r="DP26" s="97"/>
      <c r="DQ26" s="97"/>
      <c r="DR26" s="97"/>
      <c r="DS26" s="97"/>
      <c r="DT26" s="97"/>
      <c r="DU26" s="97"/>
      <c r="DV26" s="97"/>
      <c r="DW26" s="97"/>
      <c r="DX26" s="97"/>
      <c r="DY26" s="97"/>
      <c r="DZ26" s="97"/>
      <c r="EA26" s="97"/>
      <c r="EB26" s="97"/>
      <c r="EC26" s="97"/>
      <c r="ED26" s="97"/>
      <c r="EE26" s="97"/>
      <c r="EF26" s="97"/>
      <c r="EG26" s="97"/>
      <c r="EH26" s="97"/>
      <c r="EI26" s="97"/>
    </row>
    <row r="27" spans="1:139" ht="13.35" customHeight="1">
      <c r="A27" s="234"/>
      <c r="B27" s="235"/>
      <c r="C27" s="236"/>
      <c r="D27" s="239"/>
      <c r="E27" s="240"/>
      <c r="F27" s="203" t="s">
        <v>11</v>
      </c>
      <c r="G27" s="203"/>
      <c r="H27" s="203"/>
      <c r="I27" s="203"/>
      <c r="J27" s="200" t="str">
        <f>IF(ISBLANK(VLOOKUP($C$4,'DC Full Dataset'!$A:$G,7,0)),"N/A", VLOOKUP($C$4,'DC Full Dataset'!$A:$G,7,0))</f>
        <v>N/A</v>
      </c>
      <c r="K27" s="201"/>
      <c r="L27" s="202"/>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97"/>
      <c r="CK27" s="97"/>
      <c r="CL27" s="97"/>
      <c r="CM27" s="97"/>
      <c r="CN27" s="97"/>
      <c r="CO27" s="97"/>
      <c r="CP27" s="97"/>
      <c r="CQ27" s="97"/>
      <c r="CR27" s="97"/>
      <c r="CS27" s="97"/>
      <c r="CT27" s="97"/>
      <c r="CU27" s="97"/>
      <c r="CV27" s="97"/>
      <c r="CW27" s="97"/>
      <c r="CX27" s="97"/>
      <c r="CY27" s="97"/>
      <c r="CZ27" s="97"/>
      <c r="DA27" s="97"/>
      <c r="DB27" s="97"/>
      <c r="DC27" s="97"/>
      <c r="DD27" s="97"/>
      <c r="DE27" s="97"/>
      <c r="DF27" s="97"/>
      <c r="DG27" s="97"/>
      <c r="DH27" s="97"/>
      <c r="DI27" s="97"/>
      <c r="DJ27" s="97"/>
      <c r="DK27" s="97"/>
      <c r="DL27" s="97"/>
      <c r="DM27" s="97"/>
      <c r="DN27" s="97"/>
      <c r="DO27" s="97"/>
      <c r="DP27" s="97"/>
      <c r="DQ27" s="97"/>
      <c r="DR27" s="97"/>
      <c r="DS27" s="97"/>
      <c r="DT27" s="97"/>
      <c r="DU27" s="97"/>
      <c r="DV27" s="97"/>
      <c r="DW27" s="97"/>
      <c r="DX27" s="97"/>
      <c r="DY27" s="97"/>
      <c r="DZ27" s="97"/>
      <c r="EA27" s="97"/>
      <c r="EB27" s="97"/>
      <c r="EC27" s="97"/>
      <c r="ED27" s="97"/>
      <c r="EE27" s="97"/>
      <c r="EF27" s="97"/>
      <c r="EG27" s="97"/>
      <c r="EH27" s="97"/>
      <c r="EI27" s="97"/>
    </row>
    <row r="28" spans="1:139" ht="27.6" customHeight="1">
      <c r="A28" s="42" t="s">
        <v>12</v>
      </c>
      <c r="B28" s="12"/>
      <c r="C28" s="9"/>
      <c r="D28" s="9"/>
      <c r="E28" s="10"/>
      <c r="F28" s="4"/>
      <c r="G28" s="4" t="s">
        <v>13</v>
      </c>
      <c r="H28" s="4" t="s">
        <v>14</v>
      </c>
      <c r="I28" s="4" t="s">
        <v>15</v>
      </c>
      <c r="J28" s="241" t="s">
        <v>16</v>
      </c>
      <c r="K28" s="242"/>
      <c r="L28" s="243"/>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row>
    <row r="29" spans="1:139" ht="14.7" customHeight="1">
      <c r="A29" s="258" t="s">
        <v>17</v>
      </c>
      <c r="B29" s="259"/>
      <c r="C29" s="259"/>
      <c r="D29" s="268" t="str">
        <f>IF(ISBLANK(VLOOKUP($C$4,'DC Full Dataset'!$A:$J,10,0)),"N/A", VLOOKUP($C$4,'DC Full Dataset'!$A:$J,10,0))</f>
        <v>Yes</v>
      </c>
      <c r="E29" s="269"/>
      <c r="F29" s="4" t="s">
        <v>18</v>
      </c>
      <c r="G29" s="16">
        <f>IF(ISBLANK(VLOOKUP($C$4,'DC Full Dataset'!$A:$L,12,0)),"N/A", VLOOKUP($C$4,'DC Full Dataset'!$A:$L,12,0))</f>
        <v>50</v>
      </c>
      <c r="H29" s="16">
        <f>IF(ISBLANK(VLOOKUP($C$4,'DC Full Dataset'!$A:$M,13,0)),"N/A", VLOOKUP($C$4,'DC Full Dataset'!$A:$M,13,0))</f>
        <v>720</v>
      </c>
      <c r="I29" s="16">
        <f>IF(ISBLANK(VLOOKUP($C$4,'DC Full Dataset'!$A:$N,14,0)),"N/A", VLOOKUP($C$4,'DC Full Dataset'!$A:$N,14,0))</f>
        <v>0</v>
      </c>
      <c r="J29" s="244">
        <f>IF(SUM(VLOOKUP($C$4,'DC Full Dataset'!$A:$N,14,0),VLOOKUP($C$4,'DC Full Dataset'!$A:$N,13,0),VLOOKUP($C$4,'DC Full Dataset'!$A:$N,12,0))=0,"N/A",SUM(VLOOKUP($C$4,'DC Full Dataset'!$A:$N,14,0),VLOOKUP($C$4,'DC Full Dataset'!$A:$N,13,0),VLOOKUP($C$4,'DC Full Dataset'!$A:$N,12,0)))</f>
        <v>770</v>
      </c>
      <c r="K29" s="245"/>
      <c r="L29" s="246"/>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row>
    <row r="30" spans="1:139" ht="13.5" customHeight="1">
      <c r="A30" s="247" t="s">
        <v>19</v>
      </c>
      <c r="B30" s="248"/>
      <c r="C30" s="248"/>
      <c r="D30" s="268" t="str">
        <f>IF(ISBLANK(VLOOKUP($C$4,'DC Full Dataset'!$A:$K,11,0)),"N/A", VLOOKUP($C$4,'DC Full Dataset'!$A:$K,11,0))</f>
        <v>Yes</v>
      </c>
      <c r="E30" s="269"/>
      <c r="F30" s="4" t="s">
        <v>20</v>
      </c>
      <c r="G30" s="16">
        <f>IF(ISBLANK(VLOOKUP($C$4,'DC Full Dataset'!$A:$O,15,0)),"N/A", VLOOKUP($C$4,'DC Full Dataset'!$A:$O,15,0))</f>
        <v>30</v>
      </c>
      <c r="H30" s="16">
        <f>IF(ISBLANK(VLOOKUP($C$4,'DC Full Dataset'!$A:$P,16,0)),"N/A", VLOOKUP($C$4,'DC Full Dataset'!$A:$P,16,0))</f>
        <v>100</v>
      </c>
      <c r="I30" s="16">
        <f>IF(ISBLANK(VLOOKUP($C$4,'DC Full Dataset'!$A:$Q,17,0)),"N/A", VLOOKUP($C$4,'DC Full Dataset'!$A:$Q,17,0))</f>
        <v>0</v>
      </c>
      <c r="J30" s="244">
        <f>IF(SUM(VLOOKUP($C$4,'DC Full Dataset'!$A:$O,15,0),VLOOKUP($C$4,'DC Full Dataset'!$A:$P,16,0),VLOOKUP($C$4,'DC Full Dataset'!$A:$Q,17,0))=0,"N/A",SUM(VLOOKUP($C$4,'DC Full Dataset'!$A:$O,15,0),VLOOKUP($C$4,'DC Full Dataset'!$A:$P,16,0),VLOOKUP($C$4,'DC Full Dataset'!$A:$Q,17,0)))</f>
        <v>130</v>
      </c>
      <c r="K30" s="245"/>
      <c r="L30" s="246"/>
      <c r="M30" s="97"/>
      <c r="N30" s="102" t="s">
        <v>21</v>
      </c>
      <c r="O30" s="102" t="s">
        <v>22</v>
      </c>
      <c r="P30" s="102"/>
      <c r="Q30" s="97"/>
      <c r="R30" s="97"/>
      <c r="S30" s="97"/>
      <c r="T30" s="97"/>
      <c r="U30" s="97"/>
      <c r="V30" s="97"/>
      <c r="W30" s="97"/>
      <c r="X30" s="97"/>
      <c r="Y30" s="97"/>
      <c r="Z30" s="97"/>
      <c r="AA30" s="97"/>
      <c r="AB30" s="97"/>
      <c r="AC30" s="97"/>
      <c r="AD30" s="97"/>
      <c r="AE30" s="97"/>
      <c r="AF30" s="97"/>
      <c r="AG30" s="97"/>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row>
    <row r="31" spans="1:139" ht="10.95" customHeight="1">
      <c r="A31" s="210" t="s">
        <v>23</v>
      </c>
      <c r="B31" s="211"/>
      <c r="C31" s="211"/>
      <c r="D31" s="211"/>
      <c r="E31" s="11"/>
      <c r="F31" s="13" t="s">
        <v>24</v>
      </c>
      <c r="G31" s="11"/>
      <c r="H31" s="11"/>
      <c r="I31" s="11"/>
      <c r="J31" s="11"/>
      <c r="K31" s="11"/>
      <c r="L31" s="43"/>
      <c r="M31" s="97"/>
      <c r="N31" s="9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97"/>
      <c r="EA31" s="97"/>
      <c r="EB31" s="97"/>
      <c r="EC31" s="97"/>
      <c r="ED31" s="97"/>
      <c r="EE31" s="97"/>
      <c r="EF31" s="97"/>
      <c r="EG31" s="97"/>
      <c r="EH31" s="97"/>
      <c r="EI31" s="97"/>
    </row>
    <row r="32" spans="1:139">
      <c r="A32" s="258" t="s">
        <v>25</v>
      </c>
      <c r="B32" s="259"/>
      <c r="C32" s="259"/>
      <c r="D32" s="270" t="str">
        <f>IF(ISBLANK(VLOOKUP($C$4,'DC Full Dataset'!$A:$AC,29,0)),"N/A", VLOOKUP($C$4,'DC Full Dataset'!$A:$AC,29,0))</f>
        <v>N/A</v>
      </c>
      <c r="E32" s="271"/>
      <c r="F32" s="5"/>
      <c r="G32" s="8" t="s">
        <v>26</v>
      </c>
      <c r="H32" s="8" t="s">
        <v>27</v>
      </c>
      <c r="I32" s="8" t="s">
        <v>28</v>
      </c>
      <c r="J32" s="8" t="s">
        <v>29</v>
      </c>
      <c r="K32" s="8" t="s">
        <v>30</v>
      </c>
      <c r="L32" s="44" t="s">
        <v>31</v>
      </c>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row>
    <row r="33" spans="1:139">
      <c r="A33" s="258" t="s">
        <v>32</v>
      </c>
      <c r="B33" s="259"/>
      <c r="C33" s="259"/>
      <c r="D33" s="270">
        <f>IF(ISBLANK(VLOOKUP($C$4,'DC Full Dataset'!$A:$AD,30,0)),"N/A", VLOOKUP($C$4,'DC Full Dataset'!$A:$AD,30,0))</f>
        <v>0</v>
      </c>
      <c r="E33" s="271"/>
      <c r="F33" s="6" t="s">
        <v>33</v>
      </c>
      <c r="G33" s="7" t="str">
        <f>IF(ISBLANK(VLOOKUP($C$4,'DC Full Dataset'!$A:$R,18,0)),"N/A", VLOOKUP($C$4,'DC Full Dataset'!$A:$R,18,0))</f>
        <v>N/A</v>
      </c>
      <c r="H33" s="7" t="str">
        <f>IF(ISBLANK(VLOOKUP($C$4,'DC Full Dataset'!$A:$T,20,0)),"N/A", VLOOKUP($C$4,'DC Full Dataset'!$A:$T,20,0))</f>
        <v>N/A</v>
      </c>
      <c r="I33" s="106" t="str">
        <f>IF(ISBLANK(VLOOKUP($C$4,'DC Full Dataset'!$A:$V,22,0)),"N/A", VLOOKUP($C$4,'DC Full Dataset'!$A:$V,22,0))</f>
        <v>N/A</v>
      </c>
      <c r="J33" s="7" t="str">
        <f>IF(ISBLANK(VLOOKUP($C$4,'DC Full Dataset'!$A:$X,24,0)),"N/A", VLOOKUP($C$4,'DC Full Dataset'!$A:$X,24,0))</f>
        <v>N/A</v>
      </c>
      <c r="K33" s="108" t="str">
        <f>IF(ISBLANK(VLOOKUP($C$4,'DC Full Dataset'!A:Z,26,0)),"N/A", VLOOKUP($C$4,'DC Full Dataset'!A:Z,26,0))</f>
        <v>N/A</v>
      </c>
      <c r="L33" s="272" t="str">
        <f>IF(ISBLANK(VLOOKUP($C$4,'DC Full Dataset'!$A:$AB,28,0)),"N/A",VLOOKUP($C$4,'DC Full Dataset'!$A:$AB,28,0))</f>
        <v>N/A</v>
      </c>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7"/>
      <c r="BP33" s="97"/>
      <c r="BQ33" s="97"/>
      <c r="BR33" s="97"/>
      <c r="BS33" s="97"/>
      <c r="BT33" s="97"/>
      <c r="BU33" s="97"/>
      <c r="BV33" s="97"/>
      <c r="BW33" s="97"/>
      <c r="BX33" s="97"/>
      <c r="BY33" s="97"/>
      <c r="BZ33" s="97"/>
      <c r="CA33" s="97"/>
      <c r="CB33" s="97"/>
      <c r="CC33" s="97"/>
      <c r="CD33" s="97"/>
      <c r="CE33" s="97"/>
      <c r="CF33" s="97"/>
      <c r="CG33" s="97"/>
      <c r="CH33" s="97"/>
      <c r="CI33" s="97"/>
      <c r="CJ33" s="97"/>
      <c r="CK33" s="97"/>
      <c r="CL33" s="97"/>
      <c r="CM33" s="97"/>
      <c r="CN33" s="97"/>
      <c r="CO33" s="97"/>
      <c r="CP33" s="97"/>
      <c r="CQ33" s="97"/>
      <c r="CR33" s="97"/>
      <c r="CS33" s="97"/>
      <c r="CT33" s="97"/>
      <c r="CU33" s="97"/>
      <c r="CV33" s="97"/>
      <c r="CW33" s="97"/>
      <c r="CX33" s="97"/>
      <c r="CY33" s="97"/>
      <c r="CZ33" s="97"/>
      <c r="DA33" s="97"/>
      <c r="DB33" s="97"/>
      <c r="DC33" s="97"/>
      <c r="DD33" s="97"/>
      <c r="DE33" s="97"/>
      <c r="DF33" s="97"/>
      <c r="DG33" s="97"/>
      <c r="DH33" s="97"/>
      <c r="DI33" s="97"/>
      <c r="DJ33" s="97"/>
      <c r="DK33" s="97"/>
      <c r="DL33" s="97"/>
      <c r="DM33" s="97"/>
      <c r="DN33" s="97"/>
      <c r="DO33" s="97"/>
      <c r="DP33" s="97"/>
      <c r="DQ33" s="97"/>
      <c r="DR33" s="97"/>
      <c r="DS33" s="97"/>
      <c r="DT33" s="97"/>
      <c r="DU33" s="97"/>
      <c r="DV33" s="97"/>
      <c r="DW33" s="97"/>
      <c r="DX33" s="97"/>
      <c r="DY33" s="97"/>
      <c r="DZ33" s="97"/>
      <c r="EA33" s="97"/>
      <c r="EB33" s="97"/>
      <c r="EC33" s="97"/>
      <c r="ED33" s="97"/>
      <c r="EE33" s="97"/>
      <c r="EF33" s="97"/>
      <c r="EG33" s="97"/>
      <c r="EH33" s="97"/>
      <c r="EI33" s="97"/>
    </row>
    <row r="34" spans="1:139">
      <c r="A34" s="258" t="s">
        <v>34</v>
      </c>
      <c r="B34" s="259"/>
      <c r="C34" s="259"/>
      <c r="D34" s="270">
        <f>IF(ISBLANK(VLOOKUP($C$4,'DC Full Dataset'!$A:$AE,31,0)),"N/A", VLOOKUP($C$4,'DC Full Dataset'!$A:$AE,31,0))</f>
        <v>0</v>
      </c>
      <c r="E34" s="271"/>
      <c r="F34" s="6" t="s">
        <v>35</v>
      </c>
      <c r="G34" s="7" t="str">
        <f>IF(ISBLANK(VLOOKUP($C$4,'DC Full Dataset'!$A:$S,19,0)),"N/A", VLOOKUP($C$4,'DC Full Dataset'!$A:$S,19,0))</f>
        <v>N/A</v>
      </c>
      <c r="H34" s="7" t="str">
        <f>IF(ISBLANK(VLOOKUP($C$4,'DC Full Dataset'!$A:$U,21,0)),"N/A", VLOOKUP($C$4,'DC Full Dataset'!$A:$U,21,0))</f>
        <v>N/A</v>
      </c>
      <c r="I34" s="7" t="str">
        <f>IF(ISBLANK(VLOOKUP($C$4,'DC Full Dataset'!$A:$W,23,0)),"N/A", VLOOKUP($C$4,'DC Full Dataset'!$A:$W,23,0))</f>
        <v>N/A</v>
      </c>
      <c r="J34" s="7" t="str">
        <f>IF(ISBLANK(VLOOKUP($C$4,'DC Full Dataset'!$A:$Y,25,0)),"N/A", VLOOKUP($C$4,'DC Full Dataset'!$A:$Y,25,0))</f>
        <v>N/A</v>
      </c>
      <c r="K34" s="7" t="str">
        <f>IF(ISBLANK(VLOOKUP($C$4,'DC Full Dataset'!$A:$AA,27,0)),"N/A", VLOOKUP($C$4,'DC Full Dataset'!$A:$AA,27,0))</f>
        <v>N/A</v>
      </c>
      <c r="L34" s="273"/>
      <c r="M34" s="97"/>
      <c r="N34" s="9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c r="CE34" s="97"/>
      <c r="CF34" s="97"/>
      <c r="CG34" s="97"/>
      <c r="CH34" s="97"/>
      <c r="CI34" s="97"/>
      <c r="CJ34" s="97"/>
      <c r="CK34" s="97"/>
      <c r="CL34" s="97"/>
      <c r="CM34" s="97"/>
      <c r="CN34" s="97"/>
      <c r="CO34" s="97"/>
      <c r="CP34" s="97"/>
      <c r="CQ34" s="97"/>
      <c r="CR34" s="97"/>
      <c r="CS34" s="97"/>
      <c r="CT34" s="97"/>
      <c r="CU34" s="97"/>
      <c r="CV34" s="97"/>
      <c r="CW34" s="97"/>
      <c r="CX34" s="97"/>
      <c r="CY34" s="97"/>
      <c r="CZ34" s="97"/>
      <c r="DA34" s="97"/>
      <c r="DB34" s="97"/>
      <c r="DC34" s="97"/>
      <c r="DD34" s="97"/>
      <c r="DE34" s="97"/>
      <c r="DF34" s="97"/>
      <c r="DG34" s="97"/>
      <c r="DH34" s="97"/>
      <c r="DI34" s="97"/>
      <c r="DJ34" s="97"/>
      <c r="DK34" s="97"/>
      <c r="DL34" s="97"/>
      <c r="DM34" s="97"/>
      <c r="DN34" s="97"/>
      <c r="DO34" s="97"/>
      <c r="DP34" s="97"/>
      <c r="DQ34" s="97"/>
      <c r="DR34" s="97"/>
      <c r="DS34" s="97"/>
      <c r="DT34" s="97"/>
      <c r="DU34" s="97"/>
      <c r="DV34" s="97"/>
      <c r="DW34" s="97"/>
      <c r="DX34" s="97"/>
      <c r="DY34" s="97"/>
      <c r="DZ34" s="97"/>
      <c r="EA34" s="97"/>
      <c r="EB34" s="97"/>
      <c r="EC34" s="97"/>
      <c r="ED34" s="97"/>
      <c r="EE34" s="97"/>
      <c r="EF34" s="97"/>
      <c r="EG34" s="97"/>
      <c r="EH34" s="97"/>
      <c r="EI34" s="97"/>
    </row>
    <row r="35" spans="1:139">
      <c r="A35" s="210" t="s">
        <v>36</v>
      </c>
      <c r="B35" s="211"/>
      <c r="C35" s="211"/>
      <c r="D35" s="211"/>
      <c r="E35" s="211"/>
      <c r="F35" s="211"/>
      <c r="G35" s="211"/>
      <c r="H35" s="211"/>
      <c r="I35" s="211"/>
      <c r="J35" s="211"/>
      <c r="K35" s="211"/>
      <c r="L35" s="212"/>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97"/>
      <c r="EF35" s="97"/>
      <c r="EG35" s="97"/>
      <c r="EH35" s="97"/>
      <c r="EI35" s="97"/>
    </row>
    <row r="36" spans="1:139">
      <c r="A36" s="45" t="s">
        <v>37</v>
      </c>
      <c r="B36" s="14"/>
      <c r="C36" s="14"/>
      <c r="D36" s="14"/>
      <c r="E36" s="14"/>
      <c r="F36" s="14"/>
      <c r="G36" s="15"/>
      <c r="H36" s="15"/>
      <c r="I36" s="15"/>
      <c r="J36" s="15"/>
      <c r="K36" s="15"/>
      <c r="L36" s="46"/>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row>
    <row r="37" spans="1:139" ht="13.35" customHeight="1">
      <c r="A37" s="258" t="s">
        <v>38</v>
      </c>
      <c r="B37" s="259"/>
      <c r="C37" s="259"/>
      <c r="D37" s="260" t="str">
        <f>IF(ISBLANK(VLOOKUP($C$4,'DC Full Dataset'!$A:$AF,32,0)),"N/A", VLOOKUP($C$4,'DC Full Dataset'!$A:$AF,32,0))</f>
        <v>Yes</v>
      </c>
      <c r="E37" s="260"/>
      <c r="F37" s="260"/>
      <c r="G37" s="262" t="s">
        <v>39</v>
      </c>
      <c r="H37" s="250"/>
      <c r="I37" s="250"/>
      <c r="J37" s="250"/>
      <c r="K37" s="251"/>
      <c r="L37" s="47">
        <f>IF(ISBLANK(VLOOKUP($C$4,'DC Full Dataset'!$A:$AR,44,0)),"N/A", VLOOKUP($C$4,'DC Full Dataset'!$A:$AR,44,0))</f>
        <v>0</v>
      </c>
      <c r="M37" s="101"/>
      <c r="N37" s="101"/>
      <c r="O37" s="101"/>
      <c r="P37" s="101"/>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97"/>
      <c r="DY37" s="97"/>
      <c r="DZ37" s="97"/>
      <c r="EA37" s="97"/>
      <c r="EB37" s="97"/>
      <c r="EC37" s="97"/>
      <c r="ED37" s="97"/>
      <c r="EE37" s="97"/>
      <c r="EF37" s="97"/>
      <c r="EG37" s="97"/>
      <c r="EH37" s="97"/>
      <c r="EI37" s="97"/>
    </row>
    <row r="38" spans="1:139" ht="17.7" customHeight="1">
      <c r="A38" s="258" t="s">
        <v>40</v>
      </c>
      <c r="B38" s="259"/>
      <c r="C38" s="259"/>
      <c r="D38" s="261" t="str">
        <f>IF(ISBLANK(VLOOKUP($C$4,'DC Full Dataset'!$A:$AG,33,0)),"N/A", VLOOKUP($C$4,'DC Full Dataset'!$A:$AG,33,0))</f>
        <v>Often (at least once a week)</v>
      </c>
      <c r="E38" s="261"/>
      <c r="F38" s="261"/>
      <c r="G38" s="262" t="s">
        <v>41</v>
      </c>
      <c r="H38" s="250"/>
      <c r="I38" s="250"/>
      <c r="J38" s="250"/>
      <c r="K38" s="251"/>
      <c r="L38" s="47" t="str">
        <f>IF(ISBLANK(VLOOKUP($C$4,'DC Full Dataset'!$A:$AS,45,0)),"N/A", VLOOKUP($C$4,'DC Full Dataset'!$A:$AS,45,0))</f>
        <v>Not applicable (no births)</v>
      </c>
      <c r="M38" s="101"/>
      <c r="N38" s="101"/>
      <c r="O38" s="101"/>
      <c r="P38" s="101"/>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c r="BM38" s="97"/>
      <c r="BN38" s="97"/>
      <c r="BO38" s="97"/>
      <c r="BP38" s="97"/>
      <c r="BQ38" s="97"/>
      <c r="BR38" s="97"/>
      <c r="BS38" s="97"/>
      <c r="BT38" s="97"/>
      <c r="BU38" s="97"/>
      <c r="BV38" s="97"/>
      <c r="BW38" s="97"/>
      <c r="BX38" s="97"/>
      <c r="BY38" s="97"/>
      <c r="BZ38" s="97"/>
      <c r="CA38" s="97"/>
      <c r="CB38" s="97"/>
      <c r="CC38" s="97"/>
      <c r="CD38" s="97"/>
      <c r="CE38" s="97"/>
      <c r="CF38" s="97"/>
      <c r="CG38" s="97"/>
      <c r="CH38" s="97"/>
      <c r="CI38" s="97"/>
      <c r="CJ38" s="97"/>
      <c r="CK38" s="97"/>
      <c r="CL38" s="97"/>
      <c r="CM38" s="97"/>
      <c r="CN38" s="97"/>
      <c r="CO38" s="97"/>
      <c r="CP38" s="97"/>
      <c r="CQ38" s="97"/>
      <c r="CR38" s="97"/>
      <c r="CS38" s="97"/>
      <c r="CT38" s="97"/>
      <c r="CU38" s="97"/>
      <c r="CV38" s="97"/>
      <c r="CW38" s="97"/>
      <c r="CX38" s="97"/>
      <c r="CY38" s="97"/>
      <c r="CZ38" s="97"/>
      <c r="DA38" s="97"/>
      <c r="DB38" s="97"/>
      <c r="DC38" s="97"/>
      <c r="DD38" s="97"/>
      <c r="DE38" s="97"/>
      <c r="DF38" s="97"/>
      <c r="DG38" s="97"/>
      <c r="DH38" s="97"/>
      <c r="DI38" s="97"/>
      <c r="DJ38" s="97"/>
      <c r="DK38" s="97"/>
      <c r="DL38" s="97"/>
      <c r="DM38" s="97"/>
      <c r="DN38" s="97"/>
      <c r="DO38" s="97"/>
      <c r="DP38" s="97"/>
      <c r="DQ38" s="97"/>
      <c r="DR38" s="97"/>
      <c r="DS38" s="97"/>
      <c r="DT38" s="97"/>
      <c r="DU38" s="97"/>
      <c r="DV38" s="97"/>
      <c r="DW38" s="97"/>
      <c r="DX38" s="97"/>
      <c r="DY38" s="97"/>
      <c r="DZ38" s="97"/>
      <c r="EA38" s="97"/>
      <c r="EB38" s="97"/>
      <c r="EC38" s="97"/>
      <c r="ED38" s="97"/>
      <c r="EE38" s="97"/>
      <c r="EF38" s="97"/>
      <c r="EG38" s="97"/>
      <c r="EH38" s="97"/>
      <c r="EI38" s="97"/>
    </row>
    <row r="39" spans="1:139" ht="13.35" customHeight="1">
      <c r="A39" s="258" t="s">
        <v>42</v>
      </c>
      <c r="B39" s="259"/>
      <c r="C39" s="259"/>
      <c r="D39" s="261" t="str">
        <f>IF(ISBLANK(VLOOKUP($C$4,'DC Full Dataset'!$A:$AH,34,0)),"N/A", VLOOKUP($C$4,'DC Full Dataset'!$A:$AH,34,0))</f>
        <v>Yes</v>
      </c>
      <c r="E39" s="261"/>
      <c r="F39" s="261"/>
      <c r="G39" s="262" t="s">
        <v>43</v>
      </c>
      <c r="H39" s="250"/>
      <c r="I39" s="250"/>
      <c r="J39" s="250"/>
      <c r="K39" s="251"/>
      <c r="L39" s="47" t="str">
        <f>IF(ISBLANK(VLOOKUP($C$4,'DC Full Dataset'!$A:$AN,40,0)),"N/A", VLOOKUP($C$4,'DC Full Dataset'!$A:$AN,40,0))</f>
        <v>None</v>
      </c>
      <c r="M39" s="101"/>
      <c r="N39" s="101"/>
      <c r="O39" s="101"/>
      <c r="P39" s="101"/>
      <c r="Q39" s="97"/>
      <c r="R39" s="97"/>
      <c r="S39" s="97"/>
      <c r="T39" s="97"/>
      <c r="U39" s="97"/>
      <c r="V39" s="97"/>
      <c r="W39" s="97"/>
      <c r="X39" s="97"/>
      <c r="Y39" s="97"/>
      <c r="Z39" s="97"/>
      <c r="AA39" s="97"/>
      <c r="AB39" s="97"/>
      <c r="AC39" s="97"/>
      <c r="AD39" s="97"/>
      <c r="AE39" s="97"/>
      <c r="AF39" s="97"/>
      <c r="AG39" s="9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97"/>
      <c r="BO39" s="97"/>
      <c r="BP39" s="97"/>
      <c r="BQ39" s="97"/>
      <c r="BR39" s="97"/>
      <c r="BS39" s="97"/>
      <c r="BT39" s="97"/>
      <c r="BU39" s="97"/>
      <c r="BV39" s="97"/>
      <c r="BW39" s="97"/>
      <c r="BX39" s="97"/>
      <c r="BY39" s="97"/>
      <c r="BZ39" s="97"/>
      <c r="CA39" s="97"/>
      <c r="CB39" s="97"/>
      <c r="CC39" s="97"/>
      <c r="CD39" s="97"/>
      <c r="CE39" s="97"/>
      <c r="CF39" s="97"/>
      <c r="CG39" s="97"/>
      <c r="CH39" s="97"/>
      <c r="CI39" s="97"/>
      <c r="CJ39" s="97"/>
      <c r="CK39" s="97"/>
      <c r="CL39" s="97"/>
      <c r="CM39" s="97"/>
      <c r="CN39" s="97"/>
      <c r="CO39" s="97"/>
      <c r="CP39" s="97"/>
      <c r="CQ39" s="97"/>
      <c r="CR39" s="97"/>
      <c r="CS39" s="97"/>
      <c r="CT39" s="97"/>
      <c r="CU39" s="97"/>
      <c r="CV39" s="97"/>
      <c r="CW39" s="97"/>
      <c r="CX39" s="97"/>
      <c r="CY39" s="97"/>
      <c r="CZ39" s="97"/>
      <c r="DA39" s="97"/>
      <c r="DB39" s="97"/>
      <c r="DC39" s="97"/>
      <c r="DD39" s="97"/>
      <c r="DE39" s="97"/>
      <c r="DF39" s="97"/>
      <c r="DG39" s="97"/>
      <c r="DH39" s="97"/>
      <c r="DI39" s="97"/>
      <c r="DJ39" s="97"/>
      <c r="DK39" s="97"/>
      <c r="DL39" s="97"/>
      <c r="DM39" s="97"/>
      <c r="DN39" s="97"/>
      <c r="DO39" s="97"/>
      <c r="DP39" s="97"/>
      <c r="DQ39" s="97"/>
      <c r="DR39" s="97"/>
      <c r="DS39" s="97"/>
      <c r="DT39" s="97"/>
      <c r="DU39" s="97"/>
      <c r="DV39" s="97"/>
      <c r="DW39" s="97"/>
      <c r="DX39" s="97"/>
      <c r="DY39" s="97"/>
      <c r="DZ39" s="97"/>
      <c r="EA39" s="97"/>
      <c r="EB39" s="97"/>
      <c r="EC39" s="97"/>
      <c r="ED39" s="97"/>
      <c r="EE39" s="97"/>
      <c r="EF39" s="97"/>
      <c r="EG39" s="97"/>
      <c r="EH39" s="97"/>
      <c r="EI39" s="97"/>
    </row>
    <row r="40" spans="1:139" ht="13.35" customHeight="1">
      <c r="A40" s="247" t="s">
        <v>44</v>
      </c>
      <c r="B40" s="248"/>
      <c r="C40" s="248"/>
      <c r="D40" s="274" t="str">
        <f>IF(ISBLANK(VLOOKUP($C$4,'DC Full Dataset'!$A:$AI,35,0)),"N/A", VLOOKUP($C$4,'DC Full Dataset'!$A:$AI,35,0))</f>
        <v>Yes</v>
      </c>
      <c r="E40" s="274"/>
      <c r="F40" s="274"/>
      <c r="G40" s="262" t="s">
        <v>45</v>
      </c>
      <c r="H40" s="250"/>
      <c r="I40" s="250"/>
      <c r="J40" s="250"/>
      <c r="K40" s="251"/>
      <c r="L40" s="47" t="str">
        <f>IF(ISBLANK(VLOOKUP($C$4,'DC Full Dataset'!$A:$AO,41,0)),"N/A", VLOOKUP($C$4,'DC Full Dataset'!$A:$AO,41,0))</f>
        <v>N/A</v>
      </c>
      <c r="M40" s="101"/>
      <c r="N40" s="97"/>
      <c r="O40" s="101"/>
      <c r="P40" s="101"/>
      <c r="Q40" s="97"/>
      <c r="R40" s="97"/>
      <c r="S40" s="97"/>
      <c r="T40" s="97"/>
      <c r="U40" s="97"/>
      <c r="V40" s="97"/>
      <c r="W40" s="97"/>
      <c r="X40" s="97"/>
      <c r="Y40" s="97"/>
      <c r="Z40" s="97"/>
      <c r="AA40" s="97"/>
      <c r="AB40" s="97"/>
      <c r="AC40" s="97"/>
      <c r="AD40" s="97"/>
      <c r="AE40" s="97"/>
      <c r="AF40" s="97"/>
      <c r="AG40" s="9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c r="CE40" s="97"/>
      <c r="CF40" s="97"/>
      <c r="CG40" s="97"/>
      <c r="CH40" s="97"/>
      <c r="CI40" s="97"/>
      <c r="CJ40" s="97"/>
      <c r="CK40" s="97"/>
      <c r="CL40" s="97"/>
      <c r="CM40" s="97"/>
      <c r="CN40" s="97"/>
      <c r="CO40" s="97"/>
      <c r="CP40" s="97"/>
      <c r="CQ40" s="97"/>
      <c r="CR40" s="97"/>
      <c r="CS40" s="97"/>
      <c r="CT40" s="97"/>
      <c r="CU40" s="97"/>
      <c r="CV40" s="97"/>
      <c r="CW40" s="97"/>
      <c r="CX40" s="97"/>
      <c r="CY40" s="97"/>
      <c r="CZ40" s="97"/>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97"/>
      <c r="EA40" s="97"/>
      <c r="EB40" s="97"/>
      <c r="EC40" s="97"/>
      <c r="ED40" s="97"/>
      <c r="EE40" s="97"/>
      <c r="EF40" s="97"/>
      <c r="EG40" s="97"/>
      <c r="EH40" s="97"/>
      <c r="EI40" s="97"/>
    </row>
    <row r="41" spans="1:139" ht="21" customHeight="1">
      <c r="A41" s="247" t="s">
        <v>46</v>
      </c>
      <c r="B41" s="248"/>
      <c r="C41" s="248"/>
      <c r="D41" s="275" t="str">
        <f>IF(ISBLANK(VLOOKUP($C$4,'DC Full Dataset'!$A:$AJ,36,0)),"N/A", VLOOKUP($C$4,'DC Full Dataset'!$A:$AJ,36,0))</f>
        <v>Treated on site if/when a health staff comes</v>
      </c>
      <c r="E41" s="275"/>
      <c r="F41" s="275"/>
      <c r="G41" s="262" t="s">
        <v>47</v>
      </c>
      <c r="H41" s="250"/>
      <c r="I41" s="250"/>
      <c r="J41" s="250"/>
      <c r="K41" s="251"/>
      <c r="L41" s="47" t="str">
        <f>IF(ISBLANK(VLOOKUP($C$4,'DC Full Dataset'!$A:$AP,42,0)),"N/A", VLOOKUP($C$4,'DC Full Dataset'!$A:$AP,42,0))</f>
        <v>Few</v>
      </c>
      <c r="M41" s="101"/>
      <c r="N41" s="101"/>
      <c r="O41" s="101"/>
      <c r="P41" s="101"/>
      <c r="Q41" s="97"/>
      <c r="R41" s="97"/>
      <c r="S41" s="97"/>
      <c r="T41" s="97"/>
      <c r="U41" s="97"/>
      <c r="V41" s="97"/>
      <c r="W41" s="97"/>
      <c r="X41" s="97"/>
      <c r="Y41" s="97"/>
      <c r="Z41" s="97"/>
      <c r="AA41" s="97"/>
      <c r="AB41" s="97"/>
      <c r="AC41" s="97"/>
      <c r="AD41" s="97"/>
      <c r="AE41" s="97"/>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row>
    <row r="42" spans="1:139" ht="20.7" customHeight="1">
      <c r="A42" s="263" t="s">
        <v>48</v>
      </c>
      <c r="B42" s="264"/>
      <c r="C42" s="265"/>
      <c r="D42" s="266" t="str">
        <f>IF(ISBLANK(VLOOKUP($C$4,'DC Full Dataset'!$A:$AK,37,0)),"N/A", VLOOKUP($C$4,'DC Full Dataset'!$A:$AK,37,0))</f>
        <v>Irregularly (available every once in a while)</v>
      </c>
      <c r="E42" s="267"/>
      <c r="F42" s="267"/>
      <c r="G42" s="262" t="s">
        <v>45</v>
      </c>
      <c r="H42" s="250"/>
      <c r="I42" s="250"/>
      <c r="J42" s="250"/>
      <c r="K42" s="251"/>
      <c r="L42" s="47" t="str">
        <f>IF(ISBLANK(VLOOKUP($C$4,'DC Full Dataset'!$A:$AQ,43,0)),"N/A", VLOOKUP($C$4,'DC Full Dataset'!$A:$AQ,43,0))</f>
        <v>N/A</v>
      </c>
      <c r="M42" s="101"/>
      <c r="N42" s="101"/>
      <c r="O42" s="101"/>
      <c r="P42" s="101"/>
      <c r="Q42" s="97"/>
      <c r="R42" s="97"/>
      <c r="S42" s="97"/>
      <c r="T42" s="97"/>
      <c r="U42" s="97"/>
      <c r="V42" s="97"/>
      <c r="W42" s="97"/>
      <c r="X42" s="97"/>
      <c r="Y42" s="97"/>
      <c r="Z42" s="97"/>
      <c r="AA42" s="97"/>
      <c r="AB42" s="97"/>
      <c r="AC42" s="97"/>
      <c r="AD42" s="97"/>
      <c r="AE42" s="97"/>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row>
    <row r="43" spans="1:139">
      <c r="A43" s="252" t="s">
        <v>49</v>
      </c>
      <c r="B43" s="253"/>
      <c r="C43" s="253"/>
      <c r="D43" s="253"/>
      <c r="E43" s="253"/>
      <c r="F43" s="253"/>
      <c r="G43" s="253"/>
      <c r="H43" s="253"/>
      <c r="I43" s="253"/>
      <c r="J43" s="253"/>
      <c r="K43" s="253"/>
      <c r="L43" s="254"/>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row>
    <row r="44" spans="1:139" ht="13.35" customHeight="1">
      <c r="A44" s="247" t="s">
        <v>50</v>
      </c>
      <c r="B44" s="248"/>
      <c r="C44" s="248"/>
      <c r="D44" s="275" t="str">
        <f>IF(ISBLANK(VLOOKUP($C$4,'DC Full Dataset'!$A:$AT,46,0)),"N/A", VLOOKUP($C$4,'DC Full Dataset'!$A:$AT,46,0))</f>
        <v>Yes</v>
      </c>
      <c r="E44" s="275"/>
      <c r="F44" s="275"/>
      <c r="G44" s="262" t="s">
        <v>51</v>
      </c>
      <c r="H44" s="250"/>
      <c r="I44" s="250"/>
      <c r="J44" s="250"/>
      <c r="K44" s="251"/>
      <c r="L44" s="47" t="str">
        <f>IF(ISBLANK(VLOOKUP($C$4,'DC Full Dataset'!$A:$AU,47,0)),"N/A", VLOOKUP($C$4,'DC Full Dataset'!$A:$AU,47,0))</f>
        <v>All</v>
      </c>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row>
    <row r="45" spans="1:139" ht="13.35" customHeight="1">
      <c r="A45" s="255" t="s">
        <v>52</v>
      </c>
      <c r="B45" s="256"/>
      <c r="C45" s="257"/>
      <c r="D45" s="261" t="str">
        <f>IF(ISBLANK(VLOOKUP($C$4,'DC Full Dataset'!$A:$AX,50,0)),"N/A", VLOOKUP($C$4,'DC Full Dataset'!$A:$AX,50,0))</f>
        <v>Yes</v>
      </c>
      <c r="E45" s="261"/>
      <c r="F45" s="261"/>
      <c r="G45" s="262" t="s">
        <v>53</v>
      </c>
      <c r="H45" s="250"/>
      <c r="I45" s="250"/>
      <c r="J45" s="250"/>
      <c r="K45" s="251"/>
      <c r="L45" s="47" t="str">
        <f>IF(ISBLANK(VLOOKUP($C$4,'DC Full Dataset'!$A:$AV,48,0)),"N/A", VLOOKUP($C$4,'DC Full Dataset'!$A:$AV,48,0))</f>
        <v>Yes</v>
      </c>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row>
    <row r="46" spans="1:139" ht="13.35" customHeight="1">
      <c r="A46" s="255" t="s">
        <v>54</v>
      </c>
      <c r="B46" s="256"/>
      <c r="C46" s="257"/>
      <c r="D46" s="261" t="str">
        <f>IF(ISBLANK(VLOOKUP($C$4,'DC Full Dataset'!$A:$AY,51,0)),"N/A", VLOOKUP($C$4,'DC Full Dataset'!$A:$AY,51,0))</f>
        <v>Yes</v>
      </c>
      <c r="E46" s="261"/>
      <c r="F46" s="261"/>
      <c r="G46" s="262" t="s">
        <v>55</v>
      </c>
      <c r="H46" s="250"/>
      <c r="I46" s="250"/>
      <c r="J46" s="250"/>
      <c r="K46" s="251"/>
      <c r="L46" s="47" t="str">
        <f>IF(ISBLANK(VLOOKUP($C$4,'DC Full Dataset'!$A:$AW,49,0)),"N/A", VLOOKUP($C$4,'DC Full Dataset'!$A:$AW,49,0))</f>
        <v>Yes</v>
      </c>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row>
    <row r="47" spans="1:139">
      <c r="A47" s="252" t="s">
        <v>56</v>
      </c>
      <c r="B47" s="253"/>
      <c r="C47" s="253"/>
      <c r="D47" s="253"/>
      <c r="E47" s="253"/>
      <c r="F47" s="253"/>
      <c r="G47" s="253"/>
      <c r="H47" s="253"/>
      <c r="I47" s="253"/>
      <c r="J47" s="253"/>
      <c r="K47" s="253"/>
      <c r="L47" s="254"/>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row>
    <row r="48" spans="1:139" ht="19.5" customHeight="1">
      <c r="A48" s="249" t="s">
        <v>57</v>
      </c>
      <c r="B48" s="250"/>
      <c r="C48" s="251"/>
      <c r="D48" s="261" t="str">
        <f>IF(ISBLANK(VLOOKUP($C$4,'DC Full Dataset'!$A:$BA,53,0)),"N/A", VLOOKUP($C$4,'DC Full Dataset'!$A:$BA,53,0))</f>
        <v>Yes</v>
      </c>
      <c r="E48" s="261"/>
      <c r="F48" s="261"/>
      <c r="G48" s="262" t="s">
        <v>58</v>
      </c>
      <c r="H48" s="250"/>
      <c r="I48" s="250"/>
      <c r="J48" s="250"/>
      <c r="K48" s="250"/>
      <c r="L48" s="48" t="str">
        <f>IF(ISBLANK(VLOOKUP($C$4,'DC Full Dataset'!$A:$AL,38,0)),"N/A", VLOOKUP($C$4,'DC Full Dataset'!$A:$AL,38,0))</f>
        <v>Irregularly (available every once in a while)</v>
      </c>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row>
    <row r="49" spans="1:139" ht="19.5" customHeight="1">
      <c r="A49" s="249" t="s">
        <v>59</v>
      </c>
      <c r="B49" s="250"/>
      <c r="C49" s="251"/>
      <c r="D49" s="261" t="str">
        <f>IF(ISBLANK(VLOOKUP($C$4,'DC Full Dataset'!$A:$BB,54,0)),"N/A", VLOOKUP($C$4,'DC Full Dataset'!$A:$BB,54,0))</f>
        <v>Three times a day</v>
      </c>
      <c r="E49" s="261"/>
      <c r="F49" s="261"/>
      <c r="G49" s="262" t="s">
        <v>60</v>
      </c>
      <c r="H49" s="250"/>
      <c r="I49" s="250"/>
      <c r="J49" s="250"/>
      <c r="K49" s="250"/>
      <c r="L49" s="48" t="str">
        <f>IF(ISBLANK(VLOOKUP($C$4,'DC Full Dataset'!$A:$AM,39,0)),"N/A", VLOOKUP($C$4,'DC Full Dataset'!$A:$AM,39,0))</f>
        <v>Irregularly (available every once in a while)</v>
      </c>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row>
    <row r="50" spans="1:139" ht="16.5" customHeight="1">
      <c r="A50" s="263" t="s">
        <v>61</v>
      </c>
      <c r="B50" s="264"/>
      <c r="C50" s="265"/>
      <c r="D50" s="276" t="str">
        <f>IF(ISBLANK(VLOOKUP($C$4,'DC Full Dataset'!$A:$BC,55,0)),"N/A", VLOOKUP($C$4,'DC Full Dataset'!$A:$BC,55,0))</f>
        <v>Government (DCIM)</v>
      </c>
      <c r="E50" s="277"/>
      <c r="F50" s="277"/>
      <c r="G50" s="49"/>
      <c r="H50" s="49"/>
      <c r="I50" s="49"/>
      <c r="J50" s="49"/>
      <c r="K50" s="49"/>
      <c r="L50" s="50"/>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c r="BG50" s="97"/>
      <c r="BH50" s="97"/>
      <c r="BI50" s="97"/>
      <c r="BJ50" s="97"/>
      <c r="BK50" s="97"/>
      <c r="BL50" s="97"/>
      <c r="BM50" s="97"/>
      <c r="BN50" s="97"/>
      <c r="BO50" s="97"/>
      <c r="BP50" s="97"/>
      <c r="BQ50" s="97"/>
      <c r="BR50" s="97"/>
      <c r="BS50" s="97"/>
      <c r="BT50" s="97"/>
      <c r="BU50" s="97"/>
      <c r="BV50" s="97"/>
      <c r="BW50" s="97"/>
      <c r="BX50" s="97"/>
      <c r="BY50" s="97"/>
      <c r="BZ50" s="97"/>
      <c r="CA50" s="97"/>
      <c r="CB50" s="97"/>
      <c r="CC50" s="97"/>
      <c r="CD50" s="97"/>
      <c r="CE50" s="97"/>
      <c r="CF50" s="97"/>
      <c r="CG50" s="97"/>
      <c r="CH50" s="97"/>
      <c r="CI50" s="97"/>
      <c r="CJ50" s="97"/>
      <c r="CK50" s="97"/>
      <c r="CL50" s="97"/>
      <c r="CM50" s="97"/>
      <c r="CN50" s="97"/>
      <c r="CO50" s="97"/>
      <c r="CP50" s="97"/>
      <c r="CQ50" s="97"/>
      <c r="CR50" s="97"/>
      <c r="CS50" s="97"/>
      <c r="CT50" s="97"/>
      <c r="CU50" s="97"/>
      <c r="CV50" s="97"/>
      <c r="CW50" s="97"/>
      <c r="CX50" s="97"/>
      <c r="CY50" s="97"/>
      <c r="CZ50" s="97"/>
      <c r="DA50" s="97"/>
      <c r="DB50" s="97"/>
      <c r="DC50" s="97"/>
      <c r="DD50" s="97"/>
      <c r="DE50" s="97"/>
      <c r="DF50" s="97"/>
      <c r="DG50" s="97"/>
      <c r="DH50" s="97"/>
      <c r="DI50" s="97"/>
      <c r="DJ50" s="97"/>
      <c r="DK50" s="97"/>
      <c r="DL50" s="97"/>
      <c r="DM50" s="97"/>
      <c r="DN50" s="97"/>
      <c r="DO50" s="97"/>
      <c r="DP50" s="97"/>
      <c r="DQ50" s="97"/>
      <c r="DR50" s="97"/>
      <c r="DS50" s="97"/>
      <c r="DT50" s="97"/>
      <c r="DU50" s="97"/>
      <c r="DV50" s="97"/>
      <c r="DW50" s="97"/>
      <c r="DX50" s="97"/>
      <c r="DY50" s="97"/>
      <c r="DZ50" s="97"/>
      <c r="EA50" s="97"/>
      <c r="EB50" s="97"/>
      <c r="EC50" s="97"/>
      <c r="ED50" s="97"/>
      <c r="EE50" s="97"/>
      <c r="EF50" s="97"/>
      <c r="EG50" s="97"/>
      <c r="EH50" s="97"/>
      <c r="EI50" s="97"/>
    </row>
    <row r="51" spans="1:139">
      <c r="A51" s="252" t="s">
        <v>62</v>
      </c>
      <c r="B51" s="253"/>
      <c r="C51" s="253"/>
      <c r="D51" s="253"/>
      <c r="E51" s="253"/>
      <c r="F51" s="253"/>
      <c r="G51" s="253"/>
      <c r="H51" s="253"/>
      <c r="I51" s="253"/>
      <c r="J51" s="253"/>
      <c r="K51" s="253"/>
      <c r="L51" s="254"/>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97"/>
      <c r="CE51" s="97"/>
      <c r="CF51" s="97"/>
      <c r="CG51" s="97"/>
      <c r="CH51" s="97"/>
      <c r="CI51" s="97"/>
      <c r="CJ51" s="97"/>
      <c r="CK51" s="97"/>
      <c r="CL51" s="97"/>
      <c r="CM51" s="97"/>
      <c r="CN51" s="97"/>
      <c r="CO51" s="97"/>
      <c r="CP51" s="97"/>
      <c r="CQ51" s="97"/>
      <c r="CR51" s="97"/>
      <c r="CS51" s="97"/>
      <c r="CT51" s="97"/>
      <c r="CU51" s="97"/>
      <c r="CV51" s="97"/>
      <c r="CW51" s="97"/>
      <c r="CX51" s="97"/>
      <c r="CY51" s="97"/>
      <c r="CZ51" s="97"/>
      <c r="DA51" s="97"/>
      <c r="DB51" s="97"/>
      <c r="DC51" s="97"/>
      <c r="DD51" s="97"/>
      <c r="DE51" s="97"/>
      <c r="DF51" s="97"/>
      <c r="DG51" s="97"/>
      <c r="DH51" s="97"/>
      <c r="DI51" s="97"/>
      <c r="DJ51" s="97"/>
      <c r="DK51" s="97"/>
      <c r="DL51" s="97"/>
      <c r="DM51" s="97"/>
      <c r="DN51" s="97"/>
      <c r="DO51" s="97"/>
      <c r="DP51" s="97"/>
      <c r="DQ51" s="97"/>
      <c r="DR51" s="97"/>
      <c r="DS51" s="97"/>
      <c r="DT51" s="97"/>
      <c r="DU51" s="97"/>
      <c r="DV51" s="97"/>
      <c r="DW51" s="97"/>
      <c r="DX51" s="97"/>
      <c r="DY51" s="97"/>
      <c r="DZ51" s="97"/>
      <c r="EA51" s="97"/>
      <c r="EB51" s="97"/>
      <c r="EC51" s="97"/>
      <c r="ED51" s="97"/>
      <c r="EE51" s="97"/>
      <c r="EF51" s="97"/>
      <c r="EG51" s="97"/>
      <c r="EH51" s="97"/>
      <c r="EI51" s="97"/>
    </row>
    <row r="52" spans="1:139" ht="22.5" customHeight="1">
      <c r="A52" s="247" t="s">
        <v>63</v>
      </c>
      <c r="B52" s="248"/>
      <c r="C52" s="248"/>
      <c r="D52" s="261" t="str">
        <f>IF(ISBLANK(VLOOKUP($C$4,'DC Full Dataset'!$A:$BD,56,0)),"N/A", VLOOKUP($C$4,'DC Full Dataset'!$A:$BD,56,0))</f>
        <v>Yes</v>
      </c>
      <c r="E52" s="261"/>
      <c r="F52" s="261"/>
      <c r="G52" s="281" t="s">
        <v>64</v>
      </c>
      <c r="H52" s="282"/>
      <c r="I52" s="282"/>
      <c r="J52" s="282"/>
      <c r="K52" s="283"/>
      <c r="L52" s="51" t="str">
        <f>IF(ISBLANK(VLOOKUP($C$4,'DC Full Dataset'!$A:$BG,59,0)),"N/A", VLOOKUP($C$4,'DC Full Dataset'!$A:$BG,59,0))</f>
        <v>Yes</v>
      </c>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97"/>
      <c r="CE52" s="97"/>
      <c r="CF52" s="97"/>
      <c r="CG52" s="97"/>
      <c r="CH52" s="97"/>
      <c r="CI52" s="97"/>
      <c r="CJ52" s="97"/>
      <c r="CK52" s="97"/>
      <c r="CL52" s="97"/>
      <c r="CM52" s="97"/>
      <c r="CN52" s="97"/>
      <c r="CO52" s="97"/>
      <c r="CP52" s="97"/>
      <c r="CQ52" s="97"/>
      <c r="CR52" s="97"/>
      <c r="CS52" s="97"/>
      <c r="CT52" s="97"/>
      <c r="CU52" s="97"/>
      <c r="CV52" s="97"/>
      <c r="CW52" s="97"/>
      <c r="CX52" s="97"/>
      <c r="CY52" s="97"/>
      <c r="CZ52" s="97"/>
      <c r="DA52" s="97"/>
      <c r="DB52" s="97"/>
      <c r="DC52" s="97"/>
      <c r="DD52" s="97"/>
      <c r="DE52" s="97"/>
      <c r="DF52" s="97"/>
      <c r="DG52" s="97"/>
      <c r="DH52" s="97"/>
      <c r="DI52" s="97"/>
      <c r="DJ52" s="97"/>
      <c r="DK52" s="97"/>
      <c r="DL52" s="97"/>
      <c r="DM52" s="97"/>
      <c r="DN52" s="97"/>
      <c r="DO52" s="97"/>
      <c r="DP52" s="97"/>
      <c r="DQ52" s="97"/>
      <c r="DR52" s="97"/>
      <c r="DS52" s="97"/>
      <c r="DT52" s="97"/>
      <c r="DU52" s="97"/>
      <c r="DV52" s="97"/>
      <c r="DW52" s="97"/>
      <c r="DX52" s="97"/>
      <c r="DY52" s="97"/>
      <c r="DZ52" s="97"/>
      <c r="EA52" s="97"/>
      <c r="EB52" s="97"/>
      <c r="EC52" s="97"/>
      <c r="ED52" s="97"/>
      <c r="EE52" s="97"/>
      <c r="EF52" s="97"/>
      <c r="EG52" s="97"/>
      <c r="EH52" s="97"/>
      <c r="EI52" s="97"/>
    </row>
    <row r="53" spans="1:139">
      <c r="A53" s="258" t="s">
        <v>65</v>
      </c>
      <c r="B53" s="259"/>
      <c r="C53" s="259"/>
      <c r="D53" s="261" t="str">
        <f>IF(ISBLANK(VLOOKUP($C$4,'DC Full Dataset'!$A:$BE,57,0)),"N/A", VLOOKUP($C$4,'DC Full Dataset'!$A:$BE,57,0))</f>
        <v>No</v>
      </c>
      <c r="E53" s="261"/>
      <c r="F53" s="261"/>
      <c r="G53" s="281" t="s">
        <v>66</v>
      </c>
      <c r="H53" s="282"/>
      <c r="I53" s="282"/>
      <c r="J53" s="282"/>
      <c r="K53" s="283"/>
      <c r="L53" s="51" t="str">
        <f>IF(ISBLANK(VLOOKUP($C$4,'DC Full Dataset'!$A:$BH,60,0)),"N/A", VLOOKUP($C$4,'DC Full Dataset'!$A:$BH,60,0))</f>
        <v>No</v>
      </c>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97"/>
      <c r="BK53" s="97"/>
      <c r="BL53" s="97"/>
      <c r="BM53" s="97"/>
      <c r="BN53" s="97"/>
      <c r="BO53" s="97"/>
      <c r="BP53" s="97"/>
      <c r="BQ53" s="97"/>
      <c r="BR53" s="97"/>
      <c r="BS53" s="97"/>
      <c r="BT53" s="97"/>
      <c r="BU53" s="97"/>
      <c r="BV53" s="97"/>
      <c r="BW53" s="97"/>
      <c r="BX53" s="97"/>
      <c r="BY53" s="97"/>
      <c r="BZ53" s="97"/>
      <c r="CA53" s="97"/>
      <c r="CB53" s="97"/>
      <c r="CC53" s="97"/>
      <c r="CD53" s="97"/>
      <c r="CE53" s="97"/>
      <c r="CF53" s="97"/>
      <c r="CG53" s="97"/>
      <c r="CH53" s="97"/>
      <c r="CI53" s="97"/>
      <c r="CJ53" s="97"/>
      <c r="CK53" s="97"/>
      <c r="CL53" s="97"/>
      <c r="CM53" s="97"/>
      <c r="CN53" s="97"/>
      <c r="CO53" s="97"/>
      <c r="CP53" s="97"/>
      <c r="CQ53" s="97"/>
      <c r="CR53" s="97"/>
      <c r="CS53" s="97"/>
      <c r="CT53" s="97"/>
      <c r="CU53" s="97"/>
      <c r="CV53" s="97"/>
      <c r="CW53" s="97"/>
      <c r="CX53" s="97"/>
      <c r="CY53" s="97"/>
      <c r="CZ53" s="97"/>
      <c r="DA53" s="97"/>
      <c r="DB53" s="97"/>
      <c r="DC53" s="97"/>
      <c r="DD53" s="97"/>
      <c r="DE53" s="97"/>
      <c r="DF53" s="97"/>
      <c r="DG53" s="97"/>
      <c r="DH53" s="97"/>
      <c r="DI53" s="97"/>
      <c r="DJ53" s="97"/>
      <c r="DK53" s="97"/>
      <c r="DL53" s="97"/>
      <c r="DM53" s="97"/>
      <c r="DN53" s="97"/>
      <c r="DO53" s="97"/>
      <c r="DP53" s="97"/>
      <c r="DQ53" s="97"/>
      <c r="DR53" s="97"/>
      <c r="DS53" s="97"/>
      <c r="DT53" s="97"/>
      <c r="DU53" s="97"/>
      <c r="DV53" s="97"/>
      <c r="DW53" s="97"/>
      <c r="DX53" s="97"/>
      <c r="DY53" s="97"/>
      <c r="DZ53" s="97"/>
      <c r="EA53" s="97"/>
      <c r="EB53" s="97"/>
      <c r="EC53" s="97"/>
      <c r="ED53" s="97"/>
      <c r="EE53" s="97"/>
      <c r="EF53" s="97"/>
      <c r="EG53" s="97"/>
      <c r="EH53" s="97"/>
      <c r="EI53" s="97"/>
    </row>
    <row r="54" spans="1:139" ht="23.1" customHeight="1">
      <c r="A54" s="247" t="s">
        <v>67</v>
      </c>
      <c r="B54" s="248"/>
      <c r="C54" s="248"/>
      <c r="D54" s="261" t="str">
        <f>IF(ISBLANK(VLOOKUP($C$4,'DC Full Dataset'!$A:$BF,58,0)),"N/A", VLOOKUP($C$4,'DC Full Dataset'!$A:$BF,58,0))</f>
        <v>No</v>
      </c>
      <c r="E54" s="261"/>
      <c r="F54" s="261"/>
      <c r="G54" s="281" t="s">
        <v>68</v>
      </c>
      <c r="H54" s="282"/>
      <c r="I54" s="282"/>
      <c r="J54" s="282"/>
      <c r="K54" s="283"/>
      <c r="L54" s="47" t="str">
        <f>IF(ISBLANK(VLOOKUP($C$4,'DC Full Dataset'!$A:$BI,61,0)),"N/A", VLOOKUP($C$4,'DC Full Dataset'!$A:$BI,61,0))</f>
        <v>More than half a day</v>
      </c>
      <c r="M54" s="97"/>
      <c r="N54" s="97"/>
      <c r="O54" s="97"/>
      <c r="P54" s="97"/>
      <c r="Q54" s="97"/>
      <c r="R54" s="97"/>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c r="CN54" s="97"/>
      <c r="CO54" s="97"/>
      <c r="CP54" s="97"/>
      <c r="CQ54" s="97"/>
      <c r="CR54" s="97"/>
      <c r="CS54" s="97"/>
      <c r="CT54" s="97"/>
      <c r="CU54" s="97"/>
      <c r="CV54" s="97"/>
      <c r="CW54" s="97"/>
      <c r="CX54" s="97"/>
      <c r="CY54" s="97"/>
      <c r="CZ54" s="97"/>
      <c r="DA54" s="97"/>
      <c r="DB54" s="97"/>
      <c r="DC54" s="97"/>
      <c r="DD54" s="97"/>
      <c r="DE54" s="97"/>
      <c r="DF54" s="97"/>
      <c r="DG54" s="97"/>
      <c r="DH54" s="97"/>
      <c r="DI54" s="97"/>
      <c r="DJ54" s="97"/>
      <c r="DK54" s="97"/>
      <c r="DL54" s="97"/>
      <c r="DM54" s="97"/>
      <c r="DN54" s="97"/>
      <c r="DO54" s="97"/>
      <c r="DP54" s="97"/>
      <c r="DQ54" s="97"/>
      <c r="DR54" s="97"/>
      <c r="DS54" s="97"/>
      <c r="DT54" s="97"/>
      <c r="DU54" s="97"/>
      <c r="DV54" s="97"/>
      <c r="DW54" s="97"/>
      <c r="DX54" s="97"/>
      <c r="DY54" s="97"/>
      <c r="DZ54" s="97"/>
      <c r="EA54" s="97"/>
      <c r="EB54" s="97"/>
      <c r="EC54" s="97"/>
      <c r="ED54" s="97"/>
      <c r="EE54" s="97"/>
      <c r="EF54" s="97"/>
      <c r="EG54" s="97"/>
      <c r="EH54" s="97"/>
      <c r="EI54" s="97"/>
    </row>
    <row r="55" spans="1:139">
      <c r="A55" s="252" t="s">
        <v>69</v>
      </c>
      <c r="B55" s="253"/>
      <c r="C55" s="253"/>
      <c r="D55" s="253"/>
      <c r="E55" s="253"/>
      <c r="F55" s="253"/>
      <c r="G55" s="253"/>
      <c r="H55" s="253"/>
      <c r="I55" s="253"/>
      <c r="J55" s="253"/>
      <c r="K55" s="253"/>
      <c r="L55" s="254"/>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c r="EC55" s="97"/>
      <c r="ED55" s="97"/>
      <c r="EE55" s="97"/>
      <c r="EF55" s="97"/>
      <c r="EG55" s="97"/>
      <c r="EH55" s="97"/>
      <c r="EI55" s="97"/>
    </row>
    <row r="56" spans="1:139" ht="10.95" customHeight="1">
      <c r="A56" s="258" t="s">
        <v>70</v>
      </c>
      <c r="B56" s="259"/>
      <c r="C56" s="259"/>
      <c r="D56" s="261" t="str">
        <f>IF(ISBLANK(VLOOKUP($C$4,'DC Full Dataset'!$A:$BJ,62,0)),"N/A", VLOOKUP($C$4,'DC Full Dataset'!$A:$BJ,62,0))</f>
        <v>A lot</v>
      </c>
      <c r="E56" s="261"/>
      <c r="F56" s="261"/>
      <c r="G56" s="284" t="s">
        <v>71</v>
      </c>
      <c r="H56" s="285"/>
      <c r="I56" s="285"/>
      <c r="J56" s="285"/>
      <c r="K56" s="286"/>
      <c r="L56" s="51" t="str">
        <f>IF(ISBLANK(VLOOKUP($C$4,'DC Full Dataset'!$A:$AZ,52,0)),"N/A", VLOOKUP($C$4,'DC Full Dataset'!$A:$AZ,52,0))</f>
        <v>Yes</v>
      </c>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97"/>
      <c r="CN56" s="97"/>
      <c r="CO56" s="97"/>
      <c r="CP56" s="97"/>
      <c r="CQ56" s="97"/>
      <c r="CR56" s="97"/>
      <c r="CS56" s="97"/>
      <c r="CT56" s="97"/>
      <c r="CU56" s="97"/>
      <c r="CV56" s="97"/>
      <c r="CW56" s="97"/>
      <c r="CX56" s="97"/>
      <c r="CY56" s="97"/>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97"/>
      <c r="EA56" s="97"/>
      <c r="EB56" s="97"/>
      <c r="EC56" s="97"/>
      <c r="ED56" s="97"/>
      <c r="EE56" s="97"/>
      <c r="EF56" s="97"/>
      <c r="EG56" s="97"/>
      <c r="EH56" s="97"/>
      <c r="EI56" s="97"/>
    </row>
    <row r="57" spans="1:139">
      <c r="A57" s="258" t="s">
        <v>72</v>
      </c>
      <c r="B57" s="259"/>
      <c r="C57" s="259"/>
      <c r="D57" s="261" t="str">
        <f>IF(ISBLANK(VLOOKUP($C$4,'DC Full Dataset'!$A:$BK,63,0)),"N/A", VLOOKUP($C$4,'DC Full Dataset'!$A:$BK,63,0))</f>
        <v>Irregulary</v>
      </c>
      <c r="E57" s="261"/>
      <c r="F57" s="261"/>
      <c r="G57" s="310" t="s">
        <v>73</v>
      </c>
      <c r="H57" s="311"/>
      <c r="I57" s="311"/>
      <c r="J57" s="311"/>
      <c r="K57" s="312"/>
      <c r="L57" s="51" t="str">
        <f>IF(ISBLANK(VLOOKUP($C$4,'DC Full Dataset'!$A:$BL,64,0)),"N/A", VLOOKUP($C$4,'DC Full Dataset'!$A:$BL,64,0))</f>
        <v>Occasional</v>
      </c>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7"/>
      <c r="CK57" s="97"/>
      <c r="CL57" s="97"/>
      <c r="CM57" s="97"/>
      <c r="CN57" s="97"/>
      <c r="CO57" s="97"/>
      <c r="CP57" s="97"/>
      <c r="CQ57" s="97"/>
      <c r="CR57" s="97"/>
      <c r="CS57" s="97"/>
      <c r="CT57" s="97"/>
      <c r="CU57" s="97"/>
      <c r="CV57" s="97"/>
      <c r="CW57" s="97"/>
      <c r="CX57" s="97"/>
      <c r="CY57" s="97"/>
      <c r="CZ57" s="97"/>
      <c r="DA57" s="97"/>
      <c r="DB57" s="97"/>
      <c r="DC57" s="97"/>
      <c r="DD57" s="97"/>
      <c r="DE57" s="97"/>
      <c r="DF57" s="97"/>
      <c r="DG57" s="97"/>
      <c r="DH57" s="97"/>
      <c r="DI57" s="97"/>
      <c r="DJ57" s="97"/>
      <c r="DK57" s="97"/>
      <c r="DL57" s="97"/>
      <c r="DM57" s="97"/>
      <c r="DN57" s="97"/>
      <c r="DO57" s="97"/>
      <c r="DP57" s="97"/>
      <c r="DQ57" s="97"/>
      <c r="DR57" s="97"/>
      <c r="DS57" s="97"/>
      <c r="DT57" s="97"/>
      <c r="DU57" s="97"/>
      <c r="DV57" s="97"/>
      <c r="DW57" s="97"/>
      <c r="DX57" s="97"/>
      <c r="DY57" s="97"/>
      <c r="DZ57" s="97"/>
      <c r="EA57" s="97"/>
      <c r="EB57" s="97"/>
      <c r="EC57" s="97"/>
      <c r="ED57" s="97"/>
      <c r="EE57" s="97"/>
      <c r="EF57" s="97"/>
      <c r="EG57" s="97"/>
      <c r="EH57" s="97"/>
      <c r="EI57" s="97"/>
    </row>
    <row r="58" spans="1:139">
      <c r="A58" s="252" t="s">
        <v>74</v>
      </c>
      <c r="B58" s="253"/>
      <c r="C58" s="253"/>
      <c r="D58" s="253"/>
      <c r="E58" s="253"/>
      <c r="F58" s="253"/>
      <c r="G58" s="253"/>
      <c r="H58" s="253"/>
      <c r="I58" s="253"/>
      <c r="J58" s="253"/>
      <c r="K58" s="253"/>
      <c r="L58" s="254"/>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97"/>
      <c r="CN58" s="97"/>
      <c r="CO58" s="97"/>
      <c r="CP58" s="97"/>
      <c r="CQ58" s="97"/>
      <c r="CR58" s="97"/>
      <c r="CS58" s="97"/>
      <c r="CT58" s="97"/>
      <c r="CU58" s="97"/>
      <c r="CV58" s="97"/>
      <c r="CW58" s="97"/>
      <c r="CX58" s="97"/>
      <c r="CY58" s="97"/>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c r="EC58" s="97"/>
      <c r="ED58" s="97"/>
      <c r="EE58" s="97"/>
      <c r="EF58" s="97"/>
      <c r="EG58" s="97"/>
      <c r="EH58" s="97"/>
      <c r="EI58" s="97"/>
    </row>
    <row r="59" spans="1:139" ht="16.2" customHeight="1">
      <c r="A59" s="247" t="s">
        <v>75</v>
      </c>
      <c r="B59" s="248"/>
      <c r="C59" s="262"/>
      <c r="D59" s="261" t="str">
        <f>IF(ISBLANK(VLOOKUP($C$4,'DC Full Dataset'!$A:$BM,65,0)),"N/A", VLOOKUP($C$4,'DC Full Dataset'!$A:$BM,65,0))</f>
        <v>No</v>
      </c>
      <c r="E59" s="261"/>
      <c r="F59" s="261"/>
      <c r="G59" s="284" t="s">
        <v>76</v>
      </c>
      <c r="H59" s="285"/>
      <c r="I59" s="285"/>
      <c r="J59" s="285"/>
      <c r="K59" s="286"/>
      <c r="L59" s="52" t="str">
        <f>IF(ISBLANK(VLOOKUP($C$4,'DC Full Dataset'!$A:$BP,68,0)),"N/A", VLOOKUP($C$4,'DC Full Dataset'!$A:$BP,68,0))</f>
        <v>No</v>
      </c>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97"/>
      <c r="EF59" s="97"/>
      <c r="EG59" s="97"/>
      <c r="EH59" s="97"/>
      <c r="EI59" s="97"/>
    </row>
    <row r="60" spans="1:139" ht="14.7" customHeight="1">
      <c r="A60" s="249" t="s">
        <v>77</v>
      </c>
      <c r="B60" s="250"/>
      <c r="C60" s="250"/>
      <c r="D60" s="261" t="str">
        <f>IF(ISBLANK(VLOOKUP($C$4,'DC Full Dataset'!$A:$BN,66,0)),"N/A", VLOOKUP($C$4,'DC Full Dataset'!$A:$BN,66,0))</f>
        <v>Don't Know</v>
      </c>
      <c r="E60" s="261"/>
      <c r="F60" s="261"/>
      <c r="G60" s="313" t="s">
        <v>78</v>
      </c>
      <c r="H60" s="314"/>
      <c r="I60" s="314"/>
      <c r="J60" s="314"/>
      <c r="K60" s="314"/>
      <c r="L60" s="53" t="str">
        <f>IF(ISBLANK(VLOOKUP($C$4,'DC Full Dataset'!$A:$BQ,69,0)),"N/A", VLOOKUP($C$4,'DC Full Dataset'!$A:$BQ,69,0))</f>
        <v>No</v>
      </c>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c r="BG60" s="97"/>
      <c r="BH60" s="97"/>
      <c r="BI60" s="97"/>
      <c r="BJ60" s="97"/>
      <c r="BK60" s="97"/>
      <c r="BL60" s="97"/>
      <c r="BM60" s="97"/>
      <c r="BN60" s="97"/>
      <c r="BO60" s="97"/>
      <c r="BP60" s="97"/>
      <c r="BQ60" s="97"/>
      <c r="BR60" s="97"/>
      <c r="BS60" s="97"/>
      <c r="BT60" s="97"/>
      <c r="BU60" s="97"/>
      <c r="BV60" s="97"/>
      <c r="BW60" s="97"/>
      <c r="BX60" s="97"/>
      <c r="BY60" s="97"/>
      <c r="BZ60" s="97"/>
      <c r="CA60" s="97"/>
      <c r="CB60" s="97"/>
      <c r="CC60" s="97"/>
      <c r="CD60" s="97"/>
      <c r="CE60" s="97"/>
      <c r="CF60" s="97"/>
      <c r="CG60" s="97"/>
      <c r="CH60" s="97"/>
      <c r="CI60" s="97"/>
      <c r="CJ60" s="97"/>
      <c r="CK60" s="97"/>
      <c r="CL60" s="97"/>
      <c r="CM60" s="97"/>
      <c r="CN60" s="97"/>
      <c r="CO60" s="97"/>
      <c r="CP60" s="97"/>
      <c r="CQ60" s="97"/>
      <c r="CR60" s="97"/>
      <c r="CS60" s="97"/>
      <c r="CT60" s="97"/>
      <c r="CU60" s="97"/>
      <c r="CV60" s="97"/>
      <c r="CW60" s="97"/>
      <c r="CX60" s="97"/>
      <c r="CY60" s="97"/>
      <c r="CZ60" s="97"/>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97"/>
      <c r="EA60" s="97"/>
      <c r="EB60" s="97"/>
      <c r="EC60" s="97"/>
      <c r="ED60" s="97"/>
      <c r="EE60" s="97"/>
      <c r="EF60" s="97"/>
      <c r="EG60" s="97"/>
      <c r="EH60" s="97"/>
      <c r="EI60" s="97"/>
    </row>
    <row r="61" spans="1:139">
      <c r="A61" s="249" t="s">
        <v>79</v>
      </c>
      <c r="B61" s="250"/>
      <c r="C61" s="250"/>
      <c r="D61" s="261" t="str">
        <f>IF(ISBLANK(VLOOKUP($C$4,'DC Full Dataset'!$A:$BO,67,0)),"N/A", VLOOKUP($C$4,'DC Full Dataset'!$A:$BO,67,0))</f>
        <v>Yes</v>
      </c>
      <c r="E61" s="261"/>
      <c r="F61" s="261"/>
      <c r="G61" s="278"/>
      <c r="H61" s="279"/>
      <c r="I61" s="279"/>
      <c r="J61" s="279"/>
      <c r="K61" s="279"/>
      <c r="L61" s="280"/>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c r="BG61" s="97"/>
      <c r="BH61" s="97"/>
      <c r="BI61" s="97"/>
      <c r="BJ61" s="97"/>
      <c r="BK61" s="97"/>
      <c r="BL61" s="97"/>
      <c r="BM61" s="97"/>
      <c r="BN61" s="97"/>
      <c r="BO61" s="97"/>
      <c r="BP61" s="97"/>
      <c r="BQ61" s="97"/>
      <c r="BR61" s="97"/>
      <c r="BS61" s="97"/>
      <c r="BT61" s="97"/>
      <c r="BU61" s="97"/>
      <c r="BV61" s="97"/>
      <c r="BW61" s="97"/>
      <c r="BX61" s="97"/>
      <c r="BY61" s="97"/>
      <c r="BZ61" s="97"/>
      <c r="CA61" s="97"/>
      <c r="CB61" s="97"/>
      <c r="CC61" s="97"/>
      <c r="CD61" s="97"/>
      <c r="CE61" s="97"/>
      <c r="CF61" s="97"/>
      <c r="CG61" s="97"/>
      <c r="CH61" s="97"/>
      <c r="CI61" s="97"/>
      <c r="CJ61" s="97"/>
      <c r="CK61" s="97"/>
      <c r="CL61" s="97"/>
      <c r="CM61" s="97"/>
      <c r="CN61" s="97"/>
      <c r="CO61" s="97"/>
      <c r="CP61" s="97"/>
      <c r="CQ61" s="97"/>
      <c r="CR61" s="97"/>
      <c r="CS61" s="97"/>
      <c r="CT61" s="97"/>
      <c r="CU61" s="97"/>
      <c r="CV61" s="97"/>
      <c r="CW61" s="97"/>
      <c r="CX61" s="97"/>
      <c r="CY61" s="97"/>
      <c r="CZ61" s="97"/>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97"/>
      <c r="EA61" s="97"/>
      <c r="EB61" s="97"/>
      <c r="EC61" s="97"/>
      <c r="ED61" s="97"/>
      <c r="EE61" s="97"/>
      <c r="EF61" s="97"/>
      <c r="EG61" s="97"/>
      <c r="EH61" s="97"/>
      <c r="EI61" s="97"/>
    </row>
    <row r="62" spans="1:139" ht="3.75" customHeight="1">
      <c r="A62" s="304"/>
      <c r="B62" s="305"/>
      <c r="C62" s="305"/>
      <c r="D62" s="305"/>
      <c r="E62" s="305"/>
      <c r="F62" s="305"/>
      <c r="G62" s="305"/>
      <c r="H62" s="305"/>
      <c r="I62" s="305"/>
      <c r="J62" s="305"/>
      <c r="K62" s="305"/>
      <c r="L62" s="306"/>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97"/>
      <c r="AL62" s="97"/>
      <c r="AM62" s="97"/>
      <c r="AN62" s="97"/>
      <c r="AO62" s="97"/>
      <c r="AP62" s="97"/>
      <c r="AQ62" s="97"/>
      <c r="AR62" s="97"/>
      <c r="AS62" s="97"/>
      <c r="AT62" s="97"/>
      <c r="AU62" s="97"/>
      <c r="AV62" s="97"/>
      <c r="AW62" s="97"/>
      <c r="AX62" s="97"/>
      <c r="AY62" s="97"/>
      <c r="AZ62" s="97"/>
      <c r="BA62" s="97"/>
      <c r="BB62" s="97"/>
      <c r="BC62" s="97"/>
      <c r="BD62" s="97"/>
      <c r="BE62" s="97"/>
      <c r="BF62" s="97"/>
      <c r="BG62" s="97"/>
      <c r="BH62" s="97"/>
      <c r="BI62" s="97"/>
      <c r="BJ62" s="97"/>
      <c r="BK62" s="97"/>
      <c r="BL62" s="97"/>
      <c r="BM62" s="97"/>
      <c r="BN62" s="97"/>
      <c r="BO62" s="97"/>
      <c r="BP62" s="97"/>
      <c r="BQ62" s="97"/>
      <c r="BR62" s="97"/>
      <c r="BS62" s="97"/>
      <c r="BT62" s="97"/>
      <c r="BU62" s="97"/>
      <c r="BV62" s="97"/>
      <c r="BW62" s="97"/>
      <c r="BX62" s="97"/>
      <c r="BY62" s="97"/>
      <c r="BZ62" s="97"/>
      <c r="CA62" s="97"/>
      <c r="CB62" s="97"/>
      <c r="CC62" s="97"/>
      <c r="CD62" s="97"/>
      <c r="CE62" s="97"/>
      <c r="CF62" s="97"/>
      <c r="CG62" s="97"/>
      <c r="CH62" s="97"/>
      <c r="CI62" s="97"/>
      <c r="CJ62" s="97"/>
      <c r="CK62" s="97"/>
      <c r="CL62" s="97"/>
      <c r="CM62" s="97"/>
      <c r="CN62" s="97"/>
      <c r="CO62" s="97"/>
      <c r="CP62" s="97"/>
      <c r="CQ62" s="97"/>
      <c r="CR62" s="97"/>
      <c r="CS62" s="97"/>
      <c r="CT62" s="97"/>
      <c r="CU62" s="97"/>
      <c r="CV62" s="97"/>
      <c r="CW62" s="97"/>
      <c r="CX62" s="97"/>
      <c r="CY62" s="97"/>
      <c r="CZ62" s="97"/>
      <c r="DA62" s="97"/>
      <c r="DB62" s="97"/>
      <c r="DC62" s="97"/>
      <c r="DD62" s="97"/>
      <c r="DE62" s="97"/>
      <c r="DF62" s="97"/>
      <c r="DG62" s="97"/>
      <c r="DH62" s="97"/>
      <c r="DI62" s="97"/>
      <c r="DJ62" s="97"/>
      <c r="DK62" s="97"/>
      <c r="DL62" s="97"/>
      <c r="DM62" s="97"/>
      <c r="DN62" s="97"/>
      <c r="DO62" s="97"/>
      <c r="DP62" s="97"/>
      <c r="DQ62" s="97"/>
      <c r="DR62" s="97"/>
      <c r="DS62" s="97"/>
      <c r="DT62" s="97"/>
      <c r="DU62" s="97"/>
      <c r="DV62" s="97"/>
      <c r="DW62" s="97"/>
      <c r="DX62" s="97"/>
      <c r="DY62" s="97"/>
      <c r="DZ62" s="97"/>
      <c r="EA62" s="97"/>
      <c r="EB62" s="97"/>
      <c r="EC62" s="97"/>
      <c r="ED62" s="97"/>
      <c r="EE62" s="97"/>
      <c r="EF62" s="97"/>
      <c r="EG62" s="97"/>
      <c r="EH62" s="97"/>
      <c r="EI62" s="97"/>
    </row>
    <row r="63" spans="1:139" ht="10.95" customHeight="1">
      <c r="A63" s="307" t="s">
        <v>80</v>
      </c>
      <c r="B63" s="308"/>
      <c r="C63" s="308"/>
      <c r="D63" s="308"/>
      <c r="E63" s="308"/>
      <c r="F63" s="308"/>
      <c r="G63" s="308"/>
      <c r="H63" s="308"/>
      <c r="I63" s="308"/>
      <c r="J63" s="308"/>
      <c r="K63" s="308"/>
      <c r="L63" s="309"/>
      <c r="M63" s="97"/>
      <c r="N63" s="97"/>
      <c r="O63" s="97"/>
      <c r="P63" s="97"/>
      <c r="Q63" s="97"/>
      <c r="R63" s="97"/>
      <c r="S63" s="97"/>
      <c r="T63" s="97"/>
      <c r="U63" s="97"/>
      <c r="V63" s="97"/>
      <c r="W63" s="97"/>
      <c r="X63" s="97"/>
      <c r="Y63" s="97"/>
      <c r="Z63" s="97"/>
      <c r="AA63" s="97"/>
      <c r="AB63" s="97"/>
      <c r="AC63" s="97"/>
      <c r="AD63" s="97"/>
      <c r="AE63" s="97"/>
      <c r="AF63" s="97"/>
      <c r="AG63" s="9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97"/>
      <c r="EA63" s="97"/>
      <c r="EB63" s="97"/>
      <c r="EC63" s="97"/>
      <c r="ED63" s="97"/>
      <c r="EE63" s="97"/>
      <c r="EF63" s="97"/>
      <c r="EG63" s="97"/>
      <c r="EH63" s="97"/>
      <c r="EI63" s="97"/>
    </row>
    <row r="64" spans="1:139" ht="16.2" customHeight="1">
      <c r="A64" s="302" t="s">
        <v>81</v>
      </c>
      <c r="B64" s="303"/>
      <c r="C64" s="200" t="str">
        <f>IF(ISBLANK(VLOOKUP($C$4,'DC Full Dataset'!$A:$BR,70,0)),"N/A", VLOOKUP($C$4,'DC Full Dataset'!$A:$BR,70,0))</f>
        <v>DCIM Detention centre manager</v>
      </c>
      <c r="D64" s="201" t="str">
        <f>IF(ISBLANK(VLOOKUP($C$4,'DC Full Dataset'!$A:$BQ,69,0)),"N/A", VLOOKUP($C$4,'DC Full Dataset'!$A:$BQ,69,0))</f>
        <v>No</v>
      </c>
      <c r="E64" s="201" t="str">
        <f>IF(ISBLANK(VLOOKUP($C$4,'DC Full Dataset'!$A:$BQ,69,0)),"N/A", VLOOKUP($C$4,'DC Full Dataset'!$A:$BQ,69,0))</f>
        <v>No</v>
      </c>
      <c r="F64" s="303" t="s">
        <v>82</v>
      </c>
      <c r="G64" s="303"/>
      <c r="H64" s="303"/>
      <c r="I64" s="200" t="str">
        <f>IF(ISBLANK(VLOOKUP($C$4,'DC Full Dataset'!$A:$BT,72,0)),"N/A", VLOOKUP($C$4,'DC Full Dataset'!$A:$BT,72,0))</f>
        <v>N/A</v>
      </c>
      <c r="J64" s="201" t="str">
        <f>IF(ISBLANK(VLOOKUP($C$4,'DC Full Dataset'!$A:$BQ,69,0)),"N/A", VLOOKUP($C$4,'DC Full Dataset'!$A:$BQ,69,0))</f>
        <v>No</v>
      </c>
      <c r="K64" s="201"/>
      <c r="L64" s="202" t="str">
        <f>IF(ISBLANK(VLOOKUP($C$4,'DC Full Dataset'!$A:$BQ,69,0)),"N/A", VLOOKUP($C$4,'DC Full Dataset'!$A:$BQ,69,0))</f>
        <v>No</v>
      </c>
      <c r="M64" s="97"/>
      <c r="N64" s="97"/>
      <c r="O64" s="97"/>
      <c r="P64" s="97"/>
      <c r="Q64" s="97"/>
      <c r="R64" s="97"/>
      <c r="S64" s="97"/>
      <c r="T64" s="97"/>
      <c r="U64" s="97"/>
      <c r="V64" s="97"/>
      <c r="W64" s="97"/>
      <c r="X64" s="97"/>
      <c r="Y64" s="97"/>
      <c r="Z64" s="97"/>
      <c r="AA64" s="97"/>
      <c r="AB64" s="97"/>
      <c r="AC64" s="97"/>
      <c r="AD64" s="97"/>
      <c r="AE64" s="97"/>
      <c r="AF64" s="97"/>
      <c r="AG64" s="97"/>
      <c r="AH64" s="97"/>
      <c r="AI64" s="97"/>
      <c r="AJ64" s="97"/>
      <c r="AK64" s="97"/>
      <c r="AL64" s="97"/>
      <c r="AM64" s="97"/>
      <c r="AN64" s="97"/>
      <c r="AO64" s="97"/>
      <c r="AP64" s="97"/>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97"/>
      <c r="EA64" s="97"/>
      <c r="EB64" s="97"/>
      <c r="EC64" s="97"/>
      <c r="ED64" s="97"/>
      <c r="EE64" s="97"/>
      <c r="EF64" s="97"/>
      <c r="EG64" s="97"/>
      <c r="EH64" s="97"/>
      <c r="EI64" s="97"/>
    </row>
    <row r="65" spans="1:139" ht="19.2" customHeight="1">
      <c r="A65" s="302" t="s">
        <v>83</v>
      </c>
      <c r="B65" s="303"/>
      <c r="C65" s="200" t="str">
        <f>IF(ISBLANK(VLOOKUP($C$4,'DC Full Dataset'!$A:$BV,71,0)),"N/A", VLOOKUP($C$4,'DC Full Dataset'!$A:$BV,71,0))</f>
        <v>N/A</v>
      </c>
      <c r="D65" s="201" t="str">
        <f>IF(ISBLANK(VLOOKUP($C$4,'DC Full Dataset'!$A:$BQ,69,0)),"N/A", VLOOKUP($C$4,'DC Full Dataset'!$A:$BQ,69,0))</f>
        <v>No</v>
      </c>
      <c r="E65" s="201" t="str">
        <f>IF(ISBLANK(VLOOKUP($C$4,'DC Full Dataset'!$A:$BQ,69,0)),"N/A", VLOOKUP($C$4,'DC Full Dataset'!$A:$BQ,69,0))</f>
        <v>No</v>
      </c>
      <c r="F65" s="303" t="s">
        <v>84</v>
      </c>
      <c r="G65" s="303"/>
      <c r="H65" s="303"/>
      <c r="I65" s="200" t="str">
        <f>IF(ISBLANK(VLOOKUP($C$4,'DC Full Dataset'!$A:$BU,73,0)),"N/A", VLOOKUP($C$4,'DC Full Dataset'!$A:$BU,73,0))</f>
        <v>N/A</v>
      </c>
      <c r="J65" s="201" t="str">
        <f>IF(ISBLANK(VLOOKUP($C$4,'DC Full Dataset'!$A:$BQ,69,0)),"N/A", VLOOKUP($C$4,'DC Full Dataset'!$A:$BQ,69,0))</f>
        <v>No</v>
      </c>
      <c r="K65" s="201"/>
      <c r="L65" s="202" t="str">
        <f>IF(ISBLANK(VLOOKUP($C$4,'DC Full Dataset'!$A:$BQ,69,0)),"N/A", VLOOKUP($C$4,'DC Full Dataset'!$A:$BQ,69,0))</f>
        <v>No</v>
      </c>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row>
    <row r="66" spans="1:139" ht="8.25" customHeight="1">
      <c r="A66" s="299"/>
      <c r="B66" s="300"/>
      <c r="C66" s="300"/>
      <c r="D66" s="300"/>
      <c r="E66" s="300"/>
      <c r="F66" s="300"/>
      <c r="G66" s="300"/>
      <c r="H66" s="300"/>
      <c r="I66" s="300"/>
      <c r="J66" s="300"/>
      <c r="K66" s="300"/>
      <c r="L66" s="301"/>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row>
    <row r="67" spans="1:139" ht="17.100000000000001" customHeight="1">
      <c r="A67" s="291" t="s">
        <v>85</v>
      </c>
      <c r="B67" s="292"/>
      <c r="C67" s="292"/>
      <c r="D67" s="292"/>
      <c r="E67" s="292"/>
      <c r="F67" s="292"/>
      <c r="G67" s="292"/>
      <c r="H67" s="292"/>
      <c r="I67" s="292"/>
      <c r="J67" s="292"/>
      <c r="K67" s="293"/>
      <c r="L67" s="294"/>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row>
    <row r="68" spans="1:139" ht="22.35" customHeight="1">
      <c r="A68" s="287"/>
      <c r="B68" s="288"/>
      <c r="C68" s="288"/>
      <c r="D68" s="288"/>
      <c r="E68" s="288"/>
      <c r="F68" s="288"/>
      <c r="G68" s="288"/>
      <c r="H68" s="288"/>
      <c r="I68" s="288"/>
      <c r="J68" s="288"/>
      <c r="K68" s="289"/>
      <c r="L68" s="290"/>
      <c r="M68" s="97"/>
      <c r="N68" s="97"/>
      <c r="O68" s="97"/>
      <c r="P68" s="97"/>
      <c r="Q68" s="97"/>
      <c r="R68" s="97"/>
      <c r="S68" s="97"/>
      <c r="T68" s="97"/>
      <c r="U68" s="97"/>
      <c r="V68" s="97"/>
      <c r="W68" s="97"/>
      <c r="X68" s="97"/>
      <c r="Y68" s="97"/>
      <c r="Z68" s="97"/>
      <c r="AA68" s="97"/>
      <c r="AB68" s="97"/>
      <c r="AC68" s="97"/>
      <c r="AD68" s="97"/>
      <c r="AE68" s="97"/>
      <c r="AF68" s="97"/>
      <c r="AG68" s="9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row>
    <row r="69" spans="1:139" ht="17.850000000000001" customHeight="1" thickBot="1">
      <c r="A69" s="295" t="s">
        <v>86</v>
      </c>
      <c r="B69" s="296"/>
      <c r="C69" s="296"/>
      <c r="D69" s="296"/>
      <c r="E69" s="296"/>
      <c r="F69" s="296"/>
      <c r="G69" s="296"/>
      <c r="H69" s="296"/>
      <c r="I69" s="296"/>
      <c r="J69" s="296"/>
      <c r="K69" s="297"/>
      <c r="L69" s="298"/>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row>
    <row r="70" spans="1:139" ht="10.95" customHeight="1">
      <c r="A70" s="97"/>
      <c r="B70" s="97"/>
      <c r="C70" s="97"/>
      <c r="D70" s="97"/>
      <c r="E70" s="97"/>
      <c r="F70" s="97"/>
      <c r="G70" s="97"/>
      <c r="H70" s="97"/>
      <c r="I70" s="97"/>
      <c r="J70" s="97"/>
      <c r="K70" s="97"/>
      <c r="L70" s="97"/>
      <c r="M70" s="97"/>
      <c r="N70" s="97"/>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row>
    <row r="71" spans="1:139" ht="10.95" customHeight="1">
      <c r="A71" s="97"/>
      <c r="B71" s="97"/>
      <c r="C71" s="97"/>
      <c r="D71" s="97"/>
      <c r="E71" s="97"/>
      <c r="F71" s="97"/>
      <c r="G71" s="97"/>
      <c r="H71" s="97"/>
      <c r="I71" s="97"/>
      <c r="J71" s="97"/>
      <c r="K71" s="97"/>
      <c r="L71" s="97"/>
      <c r="M71" s="97"/>
      <c r="N71" s="97"/>
      <c r="O71" s="97"/>
      <c r="P71" s="97"/>
      <c r="Q71" s="97"/>
      <c r="R71" s="97"/>
      <c r="S71" s="97"/>
      <c r="T71" s="97"/>
      <c r="U71" s="97"/>
      <c r="V71" s="97"/>
      <c r="W71" s="97"/>
      <c r="X71" s="97"/>
      <c r="Y71" s="97"/>
      <c r="Z71" s="97"/>
      <c r="AA71" s="97"/>
      <c r="AB71" s="97"/>
      <c r="AC71" s="97"/>
      <c r="AD71" s="97"/>
      <c r="AE71" s="97"/>
      <c r="AF71" s="97"/>
      <c r="AG71" s="9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row>
    <row r="72" spans="1:139" ht="10.95" customHeight="1">
      <c r="A72" s="97"/>
      <c r="B72" s="97"/>
      <c r="C72" s="97"/>
      <c r="D72" s="97"/>
      <c r="E72" s="97"/>
      <c r="F72" s="97"/>
      <c r="G72" s="97"/>
      <c r="H72" s="97"/>
      <c r="I72" s="97"/>
      <c r="J72" s="97"/>
      <c r="K72" s="97"/>
      <c r="L72" s="97"/>
      <c r="M72" s="97"/>
      <c r="N72" s="97"/>
      <c r="O72" s="97"/>
      <c r="P72" s="97"/>
      <c r="Q72" s="97"/>
      <c r="R72" s="97"/>
      <c r="S72" s="97"/>
      <c r="T72" s="97"/>
      <c r="U72" s="97"/>
      <c r="V72" s="97"/>
      <c r="W72" s="97"/>
      <c r="X72" s="97"/>
      <c r="Y72" s="97"/>
      <c r="Z72" s="97"/>
      <c r="AA72" s="97"/>
      <c r="AB72" s="97"/>
      <c r="AC72" s="97"/>
      <c r="AD72" s="97"/>
      <c r="AE72" s="97"/>
      <c r="AF72" s="97"/>
      <c r="AG72" s="9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row>
    <row r="73" spans="1:139" ht="10.95" customHeight="1">
      <c r="A73" s="97"/>
      <c r="B73" s="97"/>
      <c r="C73" s="97"/>
      <c r="D73" s="97"/>
      <c r="E73" s="97"/>
      <c r="F73" s="97"/>
      <c r="G73" s="97"/>
      <c r="H73" s="97"/>
      <c r="I73" s="97"/>
      <c r="J73" s="97"/>
      <c r="K73" s="97"/>
      <c r="L73" s="97"/>
      <c r="M73" s="97"/>
      <c r="N73" s="97"/>
      <c r="O73" s="97"/>
      <c r="P73" s="97"/>
      <c r="Q73" s="97"/>
      <c r="R73" s="97"/>
      <c r="S73" s="97"/>
      <c r="T73" s="97"/>
      <c r="U73" s="97"/>
      <c r="V73" s="97"/>
      <c r="W73" s="97"/>
      <c r="X73" s="97"/>
      <c r="Y73" s="97"/>
      <c r="Z73" s="97"/>
      <c r="AA73" s="97"/>
      <c r="AB73" s="97"/>
      <c r="AC73" s="97"/>
      <c r="AD73" s="97"/>
      <c r="AE73" s="97"/>
      <c r="AF73" s="97"/>
      <c r="AG73" s="9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row>
    <row r="74" spans="1:139" ht="10.95" customHeight="1">
      <c r="A74" s="97"/>
      <c r="B74" s="97"/>
      <c r="C74" s="97"/>
      <c r="D74" s="97"/>
      <c r="E74" s="97"/>
      <c r="F74" s="97"/>
      <c r="G74" s="97"/>
      <c r="H74" s="97"/>
      <c r="I74" s="97"/>
      <c r="J74" s="97"/>
      <c r="K74" s="97"/>
      <c r="L74" s="97"/>
      <c r="M74" s="97"/>
      <c r="N74" s="97"/>
      <c r="O74" s="97"/>
      <c r="P74" s="97"/>
      <c r="Q74" s="97"/>
      <c r="R74" s="97"/>
      <c r="S74" s="97"/>
      <c r="T74" s="97"/>
      <c r="U74" s="97"/>
      <c r="V74" s="97"/>
      <c r="W74" s="97"/>
      <c r="X74" s="97"/>
      <c r="Y74" s="97"/>
      <c r="Z74" s="97"/>
      <c r="AA74" s="97"/>
      <c r="AB74" s="97"/>
      <c r="AC74" s="97"/>
      <c r="AD74" s="97"/>
      <c r="AE74" s="97"/>
      <c r="AF74" s="97"/>
      <c r="AG74" s="9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row>
    <row r="75" spans="1:139" ht="10.95" customHeight="1">
      <c r="A75" s="97"/>
      <c r="B75" s="97"/>
      <c r="C75" s="97"/>
      <c r="D75" s="97"/>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c r="DE75" s="97"/>
      <c r="DF75" s="97"/>
      <c r="DG75" s="97"/>
      <c r="DH75" s="97"/>
      <c r="DI75" s="97"/>
      <c r="DJ75" s="97"/>
      <c r="DK75" s="97"/>
      <c r="DL75" s="97"/>
      <c r="DM75" s="97"/>
      <c r="DN75" s="97"/>
      <c r="DO75" s="97"/>
      <c r="DP75" s="97"/>
      <c r="DQ75" s="97"/>
      <c r="DR75" s="97"/>
      <c r="DS75" s="97"/>
      <c r="DT75" s="97"/>
      <c r="DU75" s="97"/>
      <c r="DV75" s="97"/>
      <c r="DW75" s="97"/>
      <c r="DX75" s="97"/>
      <c r="DY75" s="97"/>
      <c r="DZ75" s="97"/>
      <c r="EA75" s="97"/>
      <c r="EB75" s="97"/>
      <c r="EC75" s="97"/>
      <c r="ED75" s="97"/>
      <c r="EE75" s="97"/>
      <c r="EF75" s="97"/>
      <c r="EG75" s="97"/>
      <c r="EH75" s="97"/>
      <c r="EI75" s="97"/>
    </row>
    <row r="76" spans="1:139" ht="10.95" customHeight="1">
      <c r="A76" s="97"/>
      <c r="B76" s="97"/>
      <c r="C76" s="97"/>
      <c r="D76" s="97"/>
      <c r="E76" s="97"/>
      <c r="F76" s="97"/>
      <c r="G76" s="97"/>
      <c r="H76" s="97"/>
      <c r="I76" s="97"/>
      <c r="J76" s="97"/>
      <c r="K76" s="97"/>
      <c r="L76" s="97"/>
      <c r="M76" s="97"/>
      <c r="N76" s="97"/>
      <c r="O76" s="97"/>
      <c r="P76" s="97"/>
      <c r="Q76" s="97"/>
      <c r="R76" s="97"/>
      <c r="S76" s="97"/>
      <c r="T76" s="97"/>
      <c r="U76" s="97"/>
      <c r="V76" s="97"/>
      <c r="W76" s="97"/>
      <c r="X76" s="97"/>
      <c r="Y76" s="97"/>
      <c r="Z76" s="97"/>
      <c r="AA76" s="97"/>
      <c r="AB76" s="97"/>
      <c r="AC76" s="97"/>
      <c r="AD76" s="97"/>
      <c r="AE76" s="97"/>
      <c r="AF76" s="97"/>
      <c r="AG76" s="97"/>
      <c r="AH76" s="97"/>
      <c r="AI76" s="97"/>
      <c r="AJ76" s="97"/>
      <c r="AK76" s="97"/>
      <c r="AL76" s="97"/>
      <c r="AM76" s="97"/>
      <c r="AN76" s="97"/>
      <c r="AO76" s="97"/>
      <c r="AP76" s="97"/>
      <c r="AQ76" s="97"/>
      <c r="AR76" s="97"/>
      <c r="AS76" s="97"/>
      <c r="AT76" s="97"/>
      <c r="AU76" s="97"/>
      <c r="AV76" s="97"/>
      <c r="AW76" s="97"/>
      <c r="AX76" s="97"/>
      <c r="AY76" s="97"/>
      <c r="AZ76" s="97"/>
      <c r="BA76" s="97"/>
      <c r="BB76" s="97"/>
      <c r="BC76" s="97"/>
      <c r="BD76" s="97"/>
      <c r="BE76" s="97"/>
      <c r="BF76" s="97"/>
      <c r="BG76" s="97"/>
      <c r="BH76" s="97"/>
      <c r="BI76" s="97"/>
      <c r="BJ76" s="97"/>
      <c r="BK76" s="97"/>
      <c r="BL76" s="97"/>
      <c r="BM76" s="97"/>
      <c r="BN76" s="97"/>
      <c r="BO76" s="97"/>
      <c r="BP76" s="97"/>
      <c r="BQ76" s="97"/>
      <c r="BR76" s="97"/>
      <c r="BS76" s="97"/>
      <c r="BT76" s="97"/>
      <c r="BU76" s="97"/>
      <c r="BV76" s="97"/>
      <c r="BW76" s="97"/>
      <c r="BX76" s="97"/>
      <c r="BY76" s="97"/>
      <c r="BZ76" s="97"/>
      <c r="CA76" s="97"/>
      <c r="CB76" s="97"/>
      <c r="CC76" s="97"/>
      <c r="CD76" s="97"/>
      <c r="CE76" s="97"/>
      <c r="CF76" s="97"/>
      <c r="CG76" s="97"/>
      <c r="CH76" s="97"/>
      <c r="CI76" s="97"/>
      <c r="CJ76" s="97"/>
      <c r="CK76" s="97"/>
      <c r="CL76" s="97"/>
      <c r="CM76" s="97"/>
      <c r="CN76" s="97"/>
      <c r="CO76" s="97"/>
      <c r="CP76" s="97"/>
      <c r="CQ76" s="97"/>
      <c r="CR76" s="97"/>
      <c r="CS76" s="97"/>
      <c r="CT76" s="97"/>
      <c r="CU76" s="97"/>
      <c r="CV76" s="97"/>
      <c r="CW76" s="97"/>
      <c r="CX76" s="97"/>
      <c r="CY76" s="97"/>
      <c r="CZ76" s="97"/>
      <c r="DA76" s="97"/>
      <c r="DB76" s="97"/>
      <c r="DC76" s="97"/>
      <c r="DD76" s="97"/>
      <c r="DE76" s="97"/>
      <c r="DF76" s="97"/>
      <c r="DG76" s="97"/>
      <c r="DH76" s="97"/>
      <c r="DI76" s="97"/>
      <c r="DJ76" s="97"/>
      <c r="DK76" s="97"/>
      <c r="DL76" s="97"/>
      <c r="DM76" s="97"/>
      <c r="DN76" s="97"/>
      <c r="DO76" s="97"/>
      <c r="DP76" s="97"/>
      <c r="DQ76" s="97"/>
      <c r="DR76" s="97"/>
      <c r="DS76" s="97"/>
      <c r="DT76" s="97"/>
      <c r="DU76" s="97"/>
      <c r="DV76" s="97"/>
      <c r="DW76" s="97"/>
      <c r="DX76" s="97"/>
      <c r="DY76" s="97"/>
      <c r="DZ76" s="97"/>
      <c r="EA76" s="97"/>
      <c r="EB76" s="97"/>
      <c r="EC76" s="97"/>
      <c r="ED76" s="97"/>
      <c r="EE76" s="97"/>
      <c r="EF76" s="97"/>
      <c r="EG76" s="97"/>
      <c r="EH76" s="97"/>
      <c r="EI76" s="97"/>
    </row>
    <row r="77" spans="1:139" ht="10.95" customHeight="1">
      <c r="A77" s="97"/>
      <c r="B77" s="97"/>
      <c r="C77" s="97"/>
      <c r="D77" s="97"/>
      <c r="E77" s="97"/>
      <c r="F77" s="97"/>
      <c r="G77" s="97"/>
      <c r="H77" s="97"/>
      <c r="I77" s="97"/>
      <c r="J77" s="97"/>
      <c r="K77" s="97"/>
      <c r="L77" s="97"/>
      <c r="M77" s="97"/>
      <c r="N77" s="97"/>
      <c r="O77" s="97"/>
      <c r="P77" s="97"/>
      <c r="Q77" s="97"/>
      <c r="R77" s="97"/>
      <c r="S77" s="97"/>
      <c r="T77" s="97"/>
      <c r="U77" s="97"/>
      <c r="V77" s="97"/>
      <c r="W77" s="97"/>
      <c r="X77" s="97"/>
      <c r="Y77" s="97"/>
      <c r="Z77" s="97"/>
      <c r="AA77" s="97"/>
      <c r="AB77" s="97"/>
      <c r="AC77" s="97"/>
      <c r="AD77" s="97"/>
      <c r="AE77" s="97"/>
      <c r="AF77" s="97"/>
      <c r="AG77" s="97"/>
      <c r="AH77" s="97"/>
      <c r="AI77" s="97"/>
      <c r="AJ77" s="97"/>
      <c r="AK77" s="97"/>
      <c r="AL77" s="97"/>
      <c r="AM77" s="97"/>
      <c r="AN77" s="97"/>
      <c r="AO77" s="97"/>
      <c r="AP77" s="97"/>
      <c r="AQ77" s="97"/>
      <c r="AR77" s="97"/>
      <c r="AS77" s="97"/>
      <c r="AT77" s="97"/>
      <c r="AU77" s="97"/>
      <c r="AV77" s="97"/>
      <c r="AW77" s="97"/>
      <c r="AX77" s="97"/>
      <c r="AY77" s="97"/>
      <c r="AZ77" s="97"/>
      <c r="BA77" s="97"/>
      <c r="BB77" s="97"/>
      <c r="BC77" s="97"/>
      <c r="BD77" s="97"/>
      <c r="BE77" s="97"/>
      <c r="BF77" s="97"/>
      <c r="BG77" s="97"/>
      <c r="BH77" s="97"/>
      <c r="BI77" s="97"/>
      <c r="BJ77" s="97"/>
      <c r="BK77" s="97"/>
      <c r="BL77" s="97"/>
      <c r="BM77" s="97"/>
      <c r="BN77" s="97"/>
      <c r="BO77" s="97"/>
      <c r="BP77" s="97"/>
      <c r="BQ77" s="97"/>
      <c r="BR77" s="97"/>
      <c r="BS77" s="97"/>
      <c r="BT77" s="97"/>
      <c r="BU77" s="97"/>
      <c r="BV77" s="97"/>
      <c r="BW77" s="97"/>
      <c r="BX77" s="97"/>
      <c r="BY77" s="97"/>
      <c r="BZ77" s="97"/>
      <c r="CA77" s="97"/>
      <c r="CB77" s="97"/>
      <c r="CC77" s="97"/>
      <c r="CD77" s="97"/>
      <c r="CE77" s="97"/>
      <c r="CF77" s="97"/>
      <c r="CG77" s="97"/>
      <c r="CH77" s="97"/>
      <c r="CI77" s="97"/>
      <c r="CJ77" s="97"/>
      <c r="CK77" s="97"/>
      <c r="CL77" s="97"/>
      <c r="CM77" s="97"/>
      <c r="CN77" s="97"/>
      <c r="CO77" s="97"/>
      <c r="CP77" s="97"/>
      <c r="CQ77" s="97"/>
      <c r="CR77" s="97"/>
      <c r="CS77" s="97"/>
      <c r="CT77" s="97"/>
      <c r="CU77" s="97"/>
      <c r="CV77" s="97"/>
      <c r="CW77" s="97"/>
      <c r="CX77" s="97"/>
      <c r="CY77" s="97"/>
      <c r="CZ77" s="97"/>
      <c r="DA77" s="97"/>
      <c r="DB77" s="97"/>
      <c r="DC77" s="97"/>
      <c r="DD77" s="97"/>
      <c r="DE77" s="97"/>
      <c r="DF77" s="97"/>
      <c r="DG77" s="97"/>
      <c r="DH77" s="97"/>
      <c r="DI77" s="97"/>
      <c r="DJ77" s="97"/>
      <c r="DK77" s="97"/>
      <c r="DL77" s="97"/>
      <c r="DM77" s="97"/>
      <c r="DN77" s="97"/>
      <c r="DO77" s="97"/>
      <c r="DP77" s="97"/>
      <c r="DQ77" s="97"/>
      <c r="DR77" s="97"/>
      <c r="DS77" s="97"/>
      <c r="DT77" s="97"/>
      <c r="DU77" s="97"/>
      <c r="DV77" s="97"/>
      <c r="DW77" s="97"/>
      <c r="DX77" s="97"/>
      <c r="DY77" s="97"/>
      <c r="DZ77" s="97"/>
      <c r="EA77" s="97"/>
      <c r="EB77" s="97"/>
      <c r="EC77" s="97"/>
      <c r="ED77" s="97"/>
      <c r="EE77" s="97"/>
      <c r="EF77" s="97"/>
      <c r="EG77" s="97"/>
      <c r="EH77" s="97"/>
      <c r="EI77" s="97"/>
    </row>
    <row r="78" spans="1:139" ht="10.95" customHeight="1">
      <c r="A78" s="97"/>
      <c r="B78" s="97"/>
      <c r="C78" s="97"/>
      <c r="D78" s="97"/>
      <c r="E78" s="97"/>
      <c r="F78" s="97"/>
      <c r="G78" s="97"/>
      <c r="H78" s="97"/>
      <c r="I78" s="97"/>
      <c r="J78" s="97"/>
      <c r="K78" s="97"/>
      <c r="L78" s="97"/>
      <c r="M78" s="97"/>
      <c r="N78" s="97"/>
      <c r="O78" s="97"/>
      <c r="P78" s="97"/>
      <c r="Q78" s="97"/>
      <c r="R78" s="97"/>
      <c r="S78" s="97"/>
      <c r="T78" s="97"/>
      <c r="U78" s="97"/>
      <c r="V78" s="97"/>
      <c r="W78" s="97"/>
      <c r="X78" s="97"/>
      <c r="Y78" s="97"/>
      <c r="Z78" s="97"/>
      <c r="AA78" s="97"/>
      <c r="AB78" s="97"/>
      <c r="AC78" s="97"/>
      <c r="AD78" s="97"/>
      <c r="AE78" s="97"/>
      <c r="AF78" s="97"/>
      <c r="AG78" s="9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97"/>
      <c r="BX78" s="97"/>
      <c r="BY78" s="97"/>
      <c r="BZ78" s="97"/>
      <c r="CA78" s="97"/>
      <c r="CB78" s="97"/>
      <c r="CC78" s="97"/>
      <c r="CD78" s="97"/>
      <c r="CE78" s="97"/>
      <c r="CF78" s="97"/>
      <c r="CG78" s="97"/>
      <c r="CH78" s="97"/>
      <c r="CI78" s="97"/>
      <c r="CJ78" s="97"/>
      <c r="CK78" s="97"/>
      <c r="CL78" s="97"/>
      <c r="CM78" s="97"/>
      <c r="CN78" s="97"/>
      <c r="CO78" s="97"/>
      <c r="CP78" s="97"/>
      <c r="CQ78" s="97"/>
      <c r="CR78" s="97"/>
      <c r="CS78" s="97"/>
      <c r="CT78" s="97"/>
      <c r="CU78" s="97"/>
      <c r="CV78" s="97"/>
      <c r="CW78" s="97"/>
      <c r="CX78" s="97"/>
      <c r="CY78" s="97"/>
      <c r="CZ78" s="97"/>
      <c r="DA78" s="97"/>
      <c r="DB78" s="97"/>
      <c r="DC78" s="97"/>
      <c r="DD78" s="97"/>
      <c r="DE78" s="97"/>
      <c r="DF78" s="97"/>
      <c r="DG78" s="97"/>
      <c r="DH78" s="97"/>
      <c r="DI78" s="97"/>
      <c r="DJ78" s="97"/>
      <c r="DK78" s="97"/>
      <c r="DL78" s="97"/>
      <c r="DM78" s="97"/>
      <c r="DN78" s="97"/>
      <c r="DO78" s="97"/>
      <c r="DP78" s="97"/>
      <c r="DQ78" s="97"/>
      <c r="DR78" s="97"/>
      <c r="DS78" s="97"/>
      <c r="DT78" s="97"/>
      <c r="DU78" s="97"/>
      <c r="DV78" s="97"/>
      <c r="DW78" s="97"/>
      <c r="DX78" s="97"/>
      <c r="DY78" s="97"/>
      <c r="DZ78" s="97"/>
      <c r="EA78" s="97"/>
      <c r="EB78" s="97"/>
      <c r="EC78" s="97"/>
      <c r="ED78" s="97"/>
      <c r="EE78" s="97"/>
      <c r="EF78" s="97"/>
      <c r="EG78" s="97"/>
      <c r="EH78" s="97"/>
      <c r="EI78" s="97"/>
    </row>
    <row r="79" spans="1:139">
      <c r="A79" s="97"/>
      <c r="B79" s="97"/>
      <c r="C79" s="97"/>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7"/>
      <c r="BZ79" s="97"/>
      <c r="CA79" s="97"/>
      <c r="CB79" s="97"/>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7"/>
      <c r="DB79" s="97"/>
      <c r="DC79" s="97"/>
      <c r="DD79" s="97"/>
      <c r="DE79" s="97"/>
      <c r="DF79" s="97"/>
      <c r="DG79" s="97"/>
      <c r="DH79" s="97"/>
      <c r="DI79" s="97"/>
      <c r="DJ79" s="97"/>
      <c r="DK79" s="97"/>
      <c r="DL79" s="97"/>
      <c r="DM79" s="97"/>
      <c r="DN79" s="97"/>
      <c r="DO79" s="97"/>
      <c r="DP79" s="97"/>
      <c r="DQ79" s="97"/>
      <c r="DR79" s="97"/>
      <c r="DS79" s="97"/>
      <c r="DT79" s="97"/>
      <c r="DU79" s="97"/>
      <c r="DV79" s="97"/>
      <c r="DW79" s="97"/>
      <c r="DX79" s="97"/>
      <c r="DY79" s="97"/>
      <c r="DZ79" s="97"/>
      <c r="EA79" s="97"/>
      <c r="EB79" s="97"/>
      <c r="EC79" s="97"/>
      <c r="ED79" s="97"/>
      <c r="EE79" s="97"/>
      <c r="EF79" s="97"/>
      <c r="EG79" s="97"/>
      <c r="EH79" s="97"/>
      <c r="EI79" s="97"/>
    </row>
    <row r="80" spans="1:139">
      <c r="A80" s="97"/>
      <c r="B80" s="97"/>
      <c r="C80" s="97"/>
      <c r="D80" s="97"/>
      <c r="E80" s="97"/>
      <c r="F80" s="97"/>
      <c r="G80" s="97"/>
      <c r="H80" s="97"/>
      <c r="I80" s="97"/>
      <c r="J80" s="97"/>
      <c r="K80" s="97"/>
      <c r="L80" s="97"/>
      <c r="M80" s="97"/>
      <c r="N80" s="97"/>
      <c r="O80" s="97"/>
      <c r="P80" s="97"/>
      <c r="Q80" s="97"/>
      <c r="R80" s="97"/>
      <c r="S80" s="97"/>
      <c r="T80" s="97"/>
      <c r="U80" s="97"/>
      <c r="V80" s="97"/>
      <c r="W80" s="97"/>
      <c r="X80" s="97"/>
      <c r="Y80" s="97"/>
      <c r="Z80" s="97"/>
      <c r="AA80" s="97"/>
      <c r="AB80" s="97"/>
      <c r="AC80" s="97"/>
      <c r="AD80" s="97"/>
      <c r="AE80" s="97"/>
      <c r="AF80" s="97"/>
      <c r="AG80" s="97"/>
      <c r="AH80" s="97"/>
      <c r="AI80" s="97"/>
      <c r="AJ80" s="97"/>
      <c r="AK80" s="97"/>
      <c r="AL80" s="97"/>
      <c r="AM80" s="97"/>
      <c r="AN80" s="97"/>
      <c r="AO80" s="97"/>
      <c r="AP80" s="97"/>
      <c r="AQ80" s="97"/>
      <c r="AR80" s="97"/>
      <c r="AS80" s="97"/>
      <c r="AT80" s="97"/>
      <c r="AU80" s="97"/>
      <c r="AV80" s="97"/>
      <c r="AW80" s="97"/>
      <c r="AX80" s="97"/>
      <c r="AY80" s="97"/>
      <c r="AZ80" s="97"/>
      <c r="BA80" s="97"/>
      <c r="BB80" s="97"/>
      <c r="BC80" s="97"/>
      <c r="BD80" s="97"/>
      <c r="BE80" s="97"/>
      <c r="BF80" s="97"/>
      <c r="BG80" s="97"/>
      <c r="BH80" s="97"/>
      <c r="BI80" s="97"/>
      <c r="BJ80" s="97"/>
      <c r="BK80" s="97"/>
      <c r="BL80" s="97"/>
      <c r="BM80" s="97"/>
      <c r="BN80" s="97"/>
      <c r="BO80" s="97"/>
      <c r="BP80" s="97"/>
      <c r="BQ80" s="97"/>
      <c r="BR80" s="97"/>
      <c r="BS80" s="97"/>
      <c r="BT80" s="97"/>
      <c r="BU80" s="97"/>
      <c r="BV80" s="97"/>
      <c r="BW80" s="97"/>
      <c r="BX80" s="97"/>
      <c r="BY80" s="97"/>
      <c r="BZ80" s="97"/>
      <c r="CA80" s="97"/>
      <c r="CB80" s="97"/>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7"/>
      <c r="DB80" s="97"/>
      <c r="DC80" s="97"/>
      <c r="DD80" s="97"/>
      <c r="DE80" s="97"/>
      <c r="DF80" s="97"/>
      <c r="DG80" s="97"/>
      <c r="DH80" s="97"/>
      <c r="DI80" s="97"/>
      <c r="DJ80" s="97"/>
      <c r="DK80" s="97"/>
      <c r="DL80" s="97"/>
      <c r="DM80" s="97"/>
      <c r="DN80" s="97"/>
      <c r="DO80" s="97"/>
      <c r="DP80" s="97"/>
      <c r="DQ80" s="97"/>
      <c r="DR80" s="97"/>
      <c r="DS80" s="97"/>
      <c r="DT80" s="97"/>
      <c r="DU80" s="97"/>
      <c r="DV80" s="97"/>
      <c r="DW80" s="97"/>
      <c r="DX80" s="97"/>
      <c r="DY80" s="97"/>
      <c r="DZ80" s="97"/>
      <c r="EA80" s="97"/>
      <c r="EB80" s="97"/>
      <c r="EC80" s="97"/>
      <c r="ED80" s="97"/>
      <c r="EE80" s="97"/>
      <c r="EF80" s="97"/>
      <c r="EG80" s="97"/>
      <c r="EH80" s="97"/>
      <c r="EI80" s="97"/>
    </row>
    <row r="81" spans="1:139">
      <c r="A81" s="97"/>
      <c r="B81" s="97"/>
      <c r="C81" s="97"/>
      <c r="D81" s="97"/>
      <c r="E81" s="97"/>
      <c r="F81" s="97"/>
      <c r="G81" s="97"/>
      <c r="H81" s="97"/>
      <c r="I81" s="97"/>
      <c r="J81" s="97"/>
      <c r="K81" s="97"/>
      <c r="L81" s="97"/>
      <c r="M81" s="97"/>
      <c r="N81" s="97"/>
      <c r="O81" s="97"/>
      <c r="P81" s="97"/>
      <c r="Q81" s="97"/>
      <c r="R81" s="97"/>
      <c r="S81" s="97"/>
      <c r="T81" s="97"/>
      <c r="U81" s="97"/>
      <c r="V81" s="97"/>
      <c r="W81" s="97"/>
      <c r="X81" s="97"/>
      <c r="Y81" s="97"/>
      <c r="Z81" s="97"/>
      <c r="AA81" s="97"/>
      <c r="AB81" s="97"/>
      <c r="AC81" s="97"/>
      <c r="AD81" s="97"/>
      <c r="AE81" s="97"/>
      <c r="AF81" s="97"/>
      <c r="AG81" s="97"/>
      <c r="AH81" s="97"/>
      <c r="AI81" s="97"/>
      <c r="AJ81" s="97"/>
      <c r="AK81" s="97"/>
      <c r="AL81" s="97"/>
      <c r="AM81" s="97"/>
      <c r="AN81" s="97"/>
      <c r="AO81" s="97"/>
      <c r="AP81" s="97"/>
      <c r="AQ81" s="97"/>
      <c r="AR81" s="97"/>
      <c r="AS81" s="97"/>
      <c r="AT81" s="97"/>
      <c r="AU81" s="97"/>
      <c r="AV81" s="97"/>
      <c r="AW81" s="97"/>
      <c r="AX81" s="97"/>
      <c r="AY81" s="97"/>
      <c r="AZ81" s="97"/>
      <c r="BA81" s="97"/>
      <c r="BB81" s="97"/>
      <c r="BC81" s="97"/>
      <c r="BD81" s="97"/>
      <c r="BE81" s="97"/>
      <c r="BF81" s="97"/>
      <c r="BG81" s="97"/>
      <c r="BH81" s="97"/>
      <c r="BI81" s="97"/>
      <c r="BJ81" s="97"/>
      <c r="BK81" s="97"/>
      <c r="BL81" s="97"/>
      <c r="BM81" s="97"/>
      <c r="BN81" s="97"/>
      <c r="BO81" s="97"/>
      <c r="BP81" s="97"/>
      <c r="BQ81" s="97"/>
      <c r="BR81" s="97"/>
      <c r="BS81" s="97"/>
      <c r="BT81" s="97"/>
      <c r="BU81" s="97"/>
      <c r="BV81" s="97"/>
      <c r="BW81" s="97"/>
      <c r="BX81" s="97"/>
      <c r="BY81" s="97"/>
      <c r="BZ81" s="97"/>
      <c r="CA81" s="97"/>
      <c r="CB81" s="97"/>
      <c r="CC81" s="97"/>
      <c r="CD81" s="97"/>
      <c r="CE81" s="97"/>
      <c r="CF81" s="97"/>
      <c r="CG81" s="97"/>
      <c r="CH81" s="97"/>
      <c r="CI81" s="97"/>
      <c r="CJ81" s="97"/>
      <c r="CK81" s="97"/>
      <c r="CL81" s="97"/>
      <c r="CM81" s="97"/>
      <c r="CN81" s="97"/>
      <c r="CO81" s="97"/>
      <c r="CP81" s="97"/>
      <c r="CQ81" s="97"/>
      <c r="CR81" s="97"/>
      <c r="CS81" s="97"/>
      <c r="CT81" s="97"/>
      <c r="CU81" s="97"/>
      <c r="CV81" s="97"/>
      <c r="CW81" s="97"/>
      <c r="CX81" s="97"/>
      <c r="CY81" s="97"/>
      <c r="CZ81" s="97"/>
      <c r="DA81" s="97"/>
      <c r="DB81" s="97"/>
      <c r="DC81" s="97"/>
      <c r="DD81" s="97"/>
      <c r="DE81" s="97"/>
      <c r="DF81" s="97"/>
      <c r="DG81" s="97"/>
      <c r="DH81" s="97"/>
      <c r="DI81" s="97"/>
      <c r="DJ81" s="97"/>
      <c r="DK81" s="97"/>
      <c r="DL81" s="97"/>
      <c r="DM81" s="97"/>
      <c r="DN81" s="97"/>
      <c r="DO81" s="97"/>
      <c r="DP81" s="97"/>
      <c r="DQ81" s="97"/>
      <c r="DR81" s="97"/>
      <c r="DS81" s="97"/>
      <c r="DT81" s="97"/>
      <c r="DU81" s="97"/>
      <c r="DV81" s="97"/>
      <c r="DW81" s="97"/>
      <c r="DX81" s="97"/>
      <c r="DY81" s="97"/>
      <c r="DZ81" s="97"/>
      <c r="EA81" s="97"/>
      <c r="EB81" s="97"/>
      <c r="EC81" s="97"/>
      <c r="ED81" s="97"/>
      <c r="EE81" s="97"/>
      <c r="EF81" s="97"/>
      <c r="EG81" s="97"/>
      <c r="EH81" s="97"/>
      <c r="EI81" s="97"/>
    </row>
    <row r="82" spans="1:139">
      <c r="A82" s="97"/>
      <c r="B82" s="97"/>
      <c r="C82" s="97"/>
      <c r="D82" s="97"/>
      <c r="E82" s="97"/>
      <c r="F82" s="97"/>
      <c r="G82" s="97"/>
      <c r="H82" s="97"/>
      <c r="I82" s="97"/>
      <c r="J82" s="97"/>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97"/>
      <c r="AL82" s="97"/>
      <c r="AM82" s="97"/>
      <c r="AN82" s="97"/>
      <c r="AO82" s="97"/>
      <c r="AP82" s="97"/>
      <c r="AQ82" s="97"/>
      <c r="AR82" s="97"/>
      <c r="AS82" s="97"/>
      <c r="AT82" s="97"/>
      <c r="AU82" s="97"/>
      <c r="AV82" s="97"/>
      <c r="AW82" s="97"/>
      <c r="AX82" s="97"/>
      <c r="AY82" s="97"/>
      <c r="AZ82" s="97"/>
      <c r="BA82" s="97"/>
      <c r="BB82" s="97"/>
      <c r="BC82" s="97"/>
      <c r="BD82" s="97"/>
      <c r="BE82" s="97"/>
      <c r="BF82" s="97"/>
      <c r="BG82" s="97"/>
      <c r="BH82" s="97"/>
      <c r="BI82" s="97"/>
      <c r="BJ82" s="97"/>
      <c r="BK82" s="97"/>
      <c r="BL82" s="97"/>
      <c r="BM82" s="97"/>
      <c r="BN82" s="97"/>
      <c r="BO82" s="97"/>
      <c r="BP82" s="97"/>
      <c r="BQ82" s="97"/>
      <c r="BR82" s="97"/>
      <c r="BS82" s="97"/>
      <c r="BT82" s="97"/>
      <c r="BU82" s="97"/>
      <c r="BV82" s="97"/>
      <c r="BW82" s="97"/>
      <c r="BX82" s="97"/>
      <c r="BY82" s="97"/>
      <c r="BZ82" s="97"/>
      <c r="CA82" s="97"/>
      <c r="CB82" s="97"/>
      <c r="CC82" s="97"/>
      <c r="CD82" s="97"/>
      <c r="CE82" s="97"/>
      <c r="CF82" s="97"/>
      <c r="CG82" s="97"/>
      <c r="CH82" s="97"/>
      <c r="CI82" s="97"/>
      <c r="CJ82" s="97"/>
      <c r="CK82" s="97"/>
      <c r="CL82" s="97"/>
      <c r="CM82" s="97"/>
      <c r="CN82" s="97"/>
      <c r="CO82" s="97"/>
      <c r="CP82" s="97"/>
      <c r="CQ82" s="97"/>
      <c r="CR82" s="97"/>
      <c r="CS82" s="97"/>
      <c r="CT82" s="97"/>
      <c r="CU82" s="97"/>
      <c r="CV82" s="97"/>
      <c r="CW82" s="97"/>
      <c r="CX82" s="97"/>
      <c r="CY82" s="97"/>
      <c r="CZ82" s="97"/>
      <c r="DA82" s="97"/>
      <c r="DB82" s="97"/>
      <c r="DC82" s="97"/>
      <c r="DD82" s="97"/>
      <c r="DE82" s="97"/>
      <c r="DF82" s="97"/>
      <c r="DG82" s="97"/>
      <c r="DH82" s="97"/>
      <c r="DI82" s="97"/>
      <c r="DJ82" s="97"/>
      <c r="DK82" s="97"/>
      <c r="DL82" s="97"/>
      <c r="DM82" s="97"/>
      <c r="DN82" s="97"/>
      <c r="DO82" s="97"/>
      <c r="DP82" s="97"/>
      <c r="DQ82" s="97"/>
      <c r="DR82" s="97"/>
      <c r="DS82" s="97"/>
      <c r="DT82" s="97"/>
      <c r="DU82" s="97"/>
      <c r="DV82" s="97"/>
      <c r="DW82" s="97"/>
      <c r="DX82" s="97"/>
      <c r="DY82" s="97"/>
      <c r="DZ82" s="97"/>
      <c r="EA82" s="97"/>
      <c r="EB82" s="97"/>
      <c r="EC82" s="97"/>
      <c r="ED82" s="97"/>
      <c r="EE82" s="97"/>
      <c r="EF82" s="97"/>
      <c r="EG82" s="97"/>
      <c r="EH82" s="97"/>
      <c r="EI82" s="97"/>
    </row>
    <row r="83" spans="1:139">
      <c r="A83" s="97"/>
      <c r="B83" s="97"/>
      <c r="C83" s="97"/>
      <c r="D83" s="97"/>
      <c r="E83" s="97"/>
      <c r="F83" s="97"/>
      <c r="G83" s="97"/>
      <c r="H83" s="97"/>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row>
    <row r="84" spans="1:139">
      <c r="A84" s="97"/>
      <c r="B84" s="97"/>
      <c r="C84" s="97"/>
      <c r="D84" s="97"/>
      <c r="E84" s="97"/>
      <c r="F84" s="97"/>
      <c r="G84" s="97"/>
      <c r="H84" s="97"/>
      <c r="I84" s="97"/>
      <c r="J84" s="97"/>
      <c r="K84" s="97"/>
      <c r="L84" s="97"/>
      <c r="M84" s="97"/>
      <c r="N84" s="97"/>
      <c r="O84" s="97"/>
      <c r="P84" s="97"/>
      <c r="Q84" s="97"/>
      <c r="R84" s="97"/>
      <c r="S84" s="97"/>
      <c r="T84" s="97"/>
      <c r="U84" s="97"/>
      <c r="V84" s="97"/>
      <c r="W84" s="97"/>
      <c r="X84" s="97"/>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c r="BX84" s="97"/>
      <c r="BY84" s="97"/>
      <c r="BZ84" s="97"/>
      <c r="CA84" s="97"/>
      <c r="CB84" s="97"/>
      <c r="CC84" s="97"/>
      <c r="CD84" s="97"/>
      <c r="CE84" s="97"/>
      <c r="CF84" s="97"/>
      <c r="CG84" s="97"/>
      <c r="CH84" s="97"/>
      <c r="CI84" s="97"/>
      <c r="CJ84" s="97"/>
      <c r="CK84" s="97"/>
      <c r="CL84" s="97"/>
      <c r="CM84" s="97"/>
      <c r="CN84" s="97"/>
      <c r="CO84" s="97"/>
      <c r="CP84" s="97"/>
      <c r="CQ84" s="97"/>
      <c r="CR84" s="97"/>
      <c r="CS84" s="97"/>
      <c r="CT84" s="97"/>
      <c r="CU84" s="97"/>
      <c r="CV84" s="97"/>
      <c r="CW84" s="97"/>
      <c r="CX84" s="97"/>
      <c r="CY84" s="97"/>
      <c r="CZ84" s="97"/>
      <c r="DA84" s="97"/>
      <c r="DB84" s="97"/>
      <c r="DC84" s="97"/>
      <c r="DD84" s="97"/>
      <c r="DE84" s="97"/>
      <c r="DF84" s="97"/>
      <c r="DG84" s="97"/>
      <c r="DH84" s="97"/>
      <c r="DI84" s="97"/>
      <c r="DJ84" s="97"/>
      <c r="DK84" s="97"/>
      <c r="DL84" s="97"/>
      <c r="DM84" s="97"/>
      <c r="DN84" s="97"/>
      <c r="DO84" s="97"/>
      <c r="DP84" s="97"/>
      <c r="DQ84" s="97"/>
      <c r="DR84" s="97"/>
      <c r="DS84" s="97"/>
      <c r="DT84" s="97"/>
      <c r="DU84" s="97"/>
      <c r="DV84" s="97"/>
      <c r="DW84" s="97"/>
      <c r="DX84" s="97"/>
      <c r="DY84" s="97"/>
      <c r="DZ84" s="97"/>
      <c r="EA84" s="97"/>
      <c r="EB84" s="97"/>
      <c r="EC84" s="97"/>
      <c r="ED84" s="97"/>
      <c r="EE84" s="97"/>
      <c r="EF84" s="97"/>
      <c r="EG84" s="97"/>
      <c r="EH84" s="97"/>
      <c r="EI84" s="97"/>
    </row>
    <row r="85" spans="1:139">
      <c r="A85" s="97"/>
      <c r="B85" s="97"/>
      <c r="C85" s="97"/>
      <c r="D85" s="97"/>
      <c r="E85" s="97"/>
      <c r="F85" s="97"/>
      <c r="G85" s="97"/>
      <c r="H85" s="97"/>
      <c r="I85" s="97"/>
      <c r="J85" s="97"/>
      <c r="K85" s="97"/>
      <c r="L85" s="97"/>
      <c r="M85" s="97"/>
      <c r="N85" s="97"/>
      <c r="O85" s="97"/>
      <c r="P85" s="97"/>
      <c r="Q85" s="97"/>
      <c r="R85" s="97"/>
      <c r="S85" s="97"/>
      <c r="T85" s="97"/>
      <c r="U85" s="97"/>
      <c r="V85" s="97"/>
      <c r="W85" s="97"/>
      <c r="X85" s="97"/>
      <c r="Y85" s="97"/>
      <c r="Z85" s="97"/>
      <c r="AA85" s="97"/>
      <c r="AB85" s="97"/>
      <c r="AC85" s="97"/>
      <c r="AD85" s="97"/>
      <c r="AE85" s="97"/>
      <c r="AF85" s="97"/>
      <c r="AG85" s="97"/>
      <c r="AH85" s="97"/>
      <c r="AI85" s="97"/>
      <c r="AJ85" s="97"/>
      <c r="AK85" s="97"/>
      <c r="AL85" s="97"/>
      <c r="AM85" s="97"/>
      <c r="AN85" s="97"/>
      <c r="AO85" s="97"/>
      <c r="AP85" s="97"/>
      <c r="AQ85" s="97"/>
      <c r="AR85" s="97"/>
      <c r="AS85" s="97"/>
      <c r="AT85" s="97"/>
      <c r="AU85" s="97"/>
      <c r="AV85" s="97"/>
      <c r="AW85" s="97"/>
      <c r="AX85" s="97"/>
      <c r="AY85" s="97"/>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c r="BX85" s="97"/>
      <c r="BY85" s="97"/>
      <c r="BZ85" s="97"/>
      <c r="CA85" s="97"/>
      <c r="CB85" s="97"/>
      <c r="CC85" s="97"/>
      <c r="CD85" s="97"/>
      <c r="CE85" s="97"/>
      <c r="CF85" s="97"/>
      <c r="CG85" s="97"/>
      <c r="CH85" s="97"/>
      <c r="CI85" s="97"/>
      <c r="CJ85" s="97"/>
      <c r="CK85" s="97"/>
      <c r="CL85" s="97"/>
      <c r="CM85" s="97"/>
      <c r="CN85" s="97"/>
      <c r="CO85" s="97"/>
      <c r="CP85" s="97"/>
      <c r="CQ85" s="97"/>
      <c r="CR85" s="97"/>
      <c r="CS85" s="97"/>
      <c r="CT85" s="97"/>
      <c r="CU85" s="97"/>
      <c r="CV85" s="97"/>
      <c r="CW85" s="97"/>
      <c r="CX85" s="97"/>
      <c r="CY85" s="97"/>
      <c r="CZ85" s="97"/>
      <c r="DA85" s="97"/>
      <c r="DB85" s="97"/>
      <c r="DC85" s="97"/>
      <c r="DD85" s="97"/>
      <c r="DE85" s="97"/>
      <c r="DF85" s="97"/>
      <c r="DG85" s="97"/>
      <c r="DH85" s="97"/>
      <c r="DI85" s="97"/>
      <c r="DJ85" s="97"/>
      <c r="DK85" s="97"/>
      <c r="DL85" s="97"/>
      <c r="DM85" s="97"/>
      <c r="DN85" s="97"/>
      <c r="DO85" s="97"/>
      <c r="DP85" s="97"/>
      <c r="DQ85" s="97"/>
      <c r="DR85" s="97"/>
      <c r="DS85" s="97"/>
      <c r="DT85" s="97"/>
      <c r="DU85" s="97"/>
      <c r="DV85" s="97"/>
      <c r="DW85" s="97"/>
      <c r="DX85" s="97"/>
      <c r="DY85" s="97"/>
      <c r="DZ85" s="97"/>
      <c r="EA85" s="97"/>
      <c r="EB85" s="97"/>
      <c r="EC85" s="97"/>
      <c r="ED85" s="97"/>
      <c r="EE85" s="97"/>
      <c r="EF85" s="97"/>
      <c r="EG85" s="97"/>
      <c r="EH85" s="97"/>
      <c r="EI85" s="97"/>
    </row>
    <row r="86" spans="1:139">
      <c r="A86" s="97"/>
      <c r="B86" s="97"/>
      <c r="C86" s="97"/>
      <c r="D86" s="97"/>
      <c r="E86" s="97"/>
      <c r="F86" s="97"/>
      <c r="G86" s="97"/>
      <c r="H86" s="97"/>
      <c r="I86" s="97"/>
      <c r="J86" s="97"/>
      <c r="K86" s="97"/>
      <c r="L86" s="97"/>
      <c r="M86" s="97"/>
      <c r="N86" s="97"/>
      <c r="O86" s="97"/>
      <c r="P86" s="97"/>
      <c r="Q86" s="97"/>
      <c r="R86" s="97"/>
      <c r="S86" s="97"/>
      <c r="T86" s="97"/>
      <c r="U86" s="97"/>
      <c r="V86" s="97"/>
      <c r="W86" s="97"/>
      <c r="X86" s="97"/>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c r="BX86" s="97"/>
      <c r="BY86" s="97"/>
      <c r="BZ86" s="97"/>
      <c r="CA86" s="97"/>
      <c r="CB86" s="97"/>
      <c r="CC86" s="97"/>
      <c r="CD86" s="97"/>
      <c r="CE86" s="97"/>
      <c r="CF86" s="97"/>
      <c r="CG86" s="97"/>
      <c r="CH86" s="97"/>
      <c r="CI86" s="97"/>
      <c r="CJ86" s="97"/>
      <c r="CK86" s="97"/>
      <c r="CL86" s="97"/>
      <c r="CM86" s="97"/>
      <c r="CN86" s="97"/>
      <c r="CO86" s="97"/>
      <c r="CP86" s="97"/>
      <c r="CQ86" s="97"/>
      <c r="CR86" s="97"/>
      <c r="CS86" s="97"/>
      <c r="CT86" s="97"/>
      <c r="CU86" s="97"/>
      <c r="CV86" s="97"/>
      <c r="CW86" s="97"/>
      <c r="CX86" s="97"/>
      <c r="CY86" s="97"/>
      <c r="CZ86" s="97"/>
      <c r="DA86" s="97"/>
      <c r="DB86" s="97"/>
      <c r="DC86" s="97"/>
      <c r="DD86" s="97"/>
      <c r="DE86" s="97"/>
      <c r="DF86" s="97"/>
      <c r="DG86" s="97"/>
      <c r="DH86" s="97"/>
      <c r="DI86" s="97"/>
      <c r="DJ86" s="97"/>
      <c r="DK86" s="97"/>
      <c r="DL86" s="97"/>
      <c r="DM86" s="97"/>
      <c r="DN86" s="97"/>
      <c r="DO86" s="97"/>
      <c r="DP86" s="97"/>
      <c r="DQ86" s="97"/>
      <c r="DR86" s="97"/>
      <c r="DS86" s="97"/>
      <c r="DT86" s="97"/>
      <c r="DU86" s="97"/>
      <c r="DV86" s="97"/>
      <c r="DW86" s="97"/>
      <c r="DX86" s="97"/>
      <c r="DY86" s="97"/>
      <c r="DZ86" s="97"/>
      <c r="EA86" s="97"/>
      <c r="EB86" s="97"/>
      <c r="EC86" s="97"/>
      <c r="ED86" s="97"/>
      <c r="EE86" s="97"/>
      <c r="EF86" s="97"/>
      <c r="EG86" s="97"/>
      <c r="EH86" s="97"/>
      <c r="EI86" s="97"/>
    </row>
    <row r="87" spans="1:139">
      <c r="A87" s="97"/>
      <c r="B87" s="97"/>
      <c r="C87" s="97"/>
      <c r="D87" s="97"/>
      <c r="E87" s="97"/>
      <c r="F87" s="97"/>
      <c r="G87" s="97"/>
      <c r="H87" s="97"/>
      <c r="I87" s="97"/>
      <c r="J87" s="97"/>
      <c r="K87" s="97"/>
      <c r="L87" s="97"/>
      <c r="M87" s="97"/>
      <c r="N87" s="97"/>
      <c r="O87" s="97"/>
      <c r="P87" s="97"/>
      <c r="Q87" s="97"/>
      <c r="R87" s="97"/>
      <c r="S87" s="97"/>
      <c r="T87" s="97"/>
      <c r="U87" s="97"/>
      <c r="V87" s="97"/>
      <c r="W87" s="97"/>
      <c r="X87" s="97"/>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c r="BX87" s="97"/>
      <c r="BY87" s="97"/>
      <c r="BZ87" s="97"/>
      <c r="CA87" s="97"/>
      <c r="CB87" s="97"/>
      <c r="CC87" s="97"/>
      <c r="CD87" s="97"/>
      <c r="CE87" s="97"/>
      <c r="CF87" s="97"/>
      <c r="CG87" s="97"/>
      <c r="CH87" s="97"/>
      <c r="CI87" s="97"/>
      <c r="CJ87" s="97"/>
      <c r="CK87" s="97"/>
      <c r="CL87" s="97"/>
      <c r="CM87" s="97"/>
      <c r="CN87" s="97"/>
      <c r="CO87" s="97"/>
      <c r="CP87" s="97"/>
      <c r="CQ87" s="97"/>
      <c r="CR87" s="97"/>
      <c r="CS87" s="97"/>
      <c r="CT87" s="97"/>
      <c r="CU87" s="97"/>
      <c r="CV87" s="97"/>
      <c r="CW87" s="97"/>
      <c r="CX87" s="97"/>
      <c r="CY87" s="97"/>
      <c r="CZ87" s="97"/>
      <c r="DA87" s="97"/>
      <c r="DB87" s="97"/>
      <c r="DC87" s="97"/>
      <c r="DD87" s="97"/>
      <c r="DE87" s="97"/>
      <c r="DF87" s="97"/>
      <c r="DG87" s="97"/>
      <c r="DH87" s="97"/>
      <c r="DI87" s="97"/>
      <c r="DJ87" s="97"/>
      <c r="DK87" s="97"/>
      <c r="DL87" s="97"/>
      <c r="DM87" s="97"/>
      <c r="DN87" s="97"/>
      <c r="DO87" s="97"/>
      <c r="DP87" s="97"/>
      <c r="DQ87" s="97"/>
      <c r="DR87" s="97"/>
      <c r="DS87" s="97"/>
      <c r="DT87" s="97"/>
      <c r="DU87" s="97"/>
      <c r="DV87" s="97"/>
      <c r="DW87" s="97"/>
      <c r="DX87" s="97"/>
      <c r="DY87" s="97"/>
      <c r="DZ87" s="97"/>
      <c r="EA87" s="97"/>
      <c r="EB87" s="97"/>
      <c r="EC87" s="97"/>
      <c r="ED87" s="97"/>
      <c r="EE87" s="97"/>
      <c r="EF87" s="97"/>
      <c r="EG87" s="97"/>
      <c r="EH87" s="97"/>
      <c r="EI87" s="97"/>
    </row>
    <row r="88" spans="1:139">
      <c r="A88" s="97"/>
      <c r="B88" s="97"/>
      <c r="C88" s="97"/>
      <c r="D88" s="97"/>
      <c r="E88" s="97"/>
      <c r="F88" s="97"/>
      <c r="G88" s="97"/>
      <c r="H88" s="97"/>
      <c r="I88" s="97"/>
      <c r="J88" s="97"/>
      <c r="K88" s="97"/>
      <c r="L88" s="97"/>
      <c r="M88" s="97"/>
      <c r="N88" s="97"/>
      <c r="O88" s="97"/>
      <c r="P88" s="97"/>
      <c r="Q88" s="97"/>
      <c r="R88" s="97"/>
      <c r="S88" s="97"/>
      <c r="T88" s="97"/>
      <c r="U88" s="97"/>
      <c r="V88" s="97"/>
      <c r="W88" s="97"/>
      <c r="X88" s="97"/>
      <c r="Y88" s="97"/>
      <c r="Z88" s="97"/>
      <c r="AA88" s="97"/>
      <c r="AB88" s="97"/>
      <c r="AC88" s="97"/>
      <c r="AD88" s="97"/>
      <c r="AE88" s="97"/>
      <c r="AF88" s="97"/>
      <c r="AG88" s="9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c r="BY88" s="97"/>
      <c r="BZ88" s="97"/>
      <c r="CA88" s="97"/>
      <c r="CB88" s="97"/>
      <c r="CC88" s="97"/>
      <c r="CD88" s="97"/>
      <c r="CE88" s="97"/>
      <c r="CF88" s="97"/>
      <c r="CG88" s="97"/>
      <c r="CH88" s="97"/>
      <c r="CI88" s="97"/>
      <c r="CJ88" s="97"/>
      <c r="CK88" s="97"/>
      <c r="CL88" s="97"/>
      <c r="CM88" s="97"/>
      <c r="CN88" s="97"/>
      <c r="CO88" s="97"/>
      <c r="CP88" s="97"/>
      <c r="CQ88" s="97"/>
      <c r="CR88" s="97"/>
      <c r="CS88" s="97"/>
      <c r="CT88" s="97"/>
      <c r="CU88" s="97"/>
      <c r="CV88" s="97"/>
      <c r="CW88" s="97"/>
      <c r="CX88" s="97"/>
      <c r="CY88" s="97"/>
      <c r="CZ88" s="97"/>
      <c r="DA88" s="97"/>
      <c r="DB88" s="97"/>
      <c r="DC88" s="97"/>
      <c r="DD88" s="97"/>
      <c r="DE88" s="97"/>
      <c r="DF88" s="97"/>
      <c r="DG88" s="97"/>
      <c r="DH88" s="97"/>
      <c r="DI88" s="97"/>
      <c r="DJ88" s="97"/>
      <c r="DK88" s="97"/>
      <c r="DL88" s="97"/>
      <c r="DM88" s="97"/>
      <c r="DN88" s="97"/>
      <c r="DO88" s="97"/>
      <c r="DP88" s="97"/>
      <c r="DQ88" s="97"/>
      <c r="DR88" s="97"/>
      <c r="DS88" s="97"/>
      <c r="DT88" s="97"/>
      <c r="DU88" s="97"/>
      <c r="DV88" s="97"/>
      <c r="DW88" s="97"/>
      <c r="DX88" s="97"/>
      <c r="DY88" s="97"/>
      <c r="DZ88" s="97"/>
      <c r="EA88" s="97"/>
      <c r="EB88" s="97"/>
      <c r="EC88" s="97"/>
      <c r="ED88" s="97"/>
      <c r="EE88" s="97"/>
      <c r="EF88" s="97"/>
      <c r="EG88" s="97"/>
      <c r="EH88" s="97"/>
      <c r="EI88" s="97"/>
    </row>
    <row r="89" spans="1:139">
      <c r="A89" s="97"/>
      <c r="B89" s="97"/>
      <c r="C89" s="97"/>
      <c r="D89" s="97"/>
      <c r="E89" s="97"/>
      <c r="F89" s="97"/>
      <c r="G89" s="97"/>
      <c r="H89" s="97"/>
      <c r="I89" s="97"/>
      <c r="J89" s="97"/>
      <c r="K89" s="97"/>
      <c r="L89" s="97"/>
      <c r="M89" s="97"/>
      <c r="N89" s="97"/>
      <c r="O89" s="97"/>
      <c r="P89" s="97"/>
      <c r="Q89" s="97"/>
      <c r="R89" s="97"/>
      <c r="S89" s="97"/>
      <c r="T89" s="97"/>
      <c r="U89" s="97"/>
      <c r="V89" s="97"/>
      <c r="W89" s="97"/>
      <c r="X89" s="97"/>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c r="BX89" s="97"/>
      <c r="BY89" s="97"/>
      <c r="BZ89" s="97"/>
      <c r="CA89" s="97"/>
      <c r="CB89" s="97"/>
      <c r="CC89" s="97"/>
      <c r="CD89" s="97"/>
      <c r="CE89" s="97"/>
      <c r="CF89" s="97"/>
      <c r="CG89" s="97"/>
      <c r="CH89" s="97"/>
      <c r="CI89" s="97"/>
      <c r="CJ89" s="97"/>
      <c r="CK89" s="97"/>
      <c r="CL89" s="97"/>
      <c r="CM89" s="97"/>
      <c r="CN89" s="97"/>
      <c r="CO89" s="97"/>
      <c r="CP89" s="97"/>
      <c r="CQ89" s="97"/>
      <c r="CR89" s="97"/>
      <c r="CS89" s="97"/>
      <c r="CT89" s="97"/>
      <c r="CU89" s="97"/>
      <c r="CV89" s="97"/>
      <c r="CW89" s="97"/>
      <c r="CX89" s="97"/>
      <c r="CY89" s="97"/>
      <c r="CZ89" s="97"/>
      <c r="DA89" s="97"/>
      <c r="DB89" s="97"/>
      <c r="DC89" s="97"/>
      <c r="DD89" s="97"/>
      <c r="DE89" s="97"/>
      <c r="DF89" s="97"/>
      <c r="DG89" s="97"/>
      <c r="DH89" s="97"/>
      <c r="DI89" s="97"/>
      <c r="DJ89" s="97"/>
      <c r="DK89" s="97"/>
      <c r="DL89" s="97"/>
      <c r="DM89" s="97"/>
      <c r="DN89" s="97"/>
      <c r="DO89" s="97"/>
      <c r="DP89" s="97"/>
      <c r="DQ89" s="97"/>
      <c r="DR89" s="97"/>
      <c r="DS89" s="97"/>
      <c r="DT89" s="97"/>
      <c r="DU89" s="97"/>
      <c r="DV89" s="97"/>
      <c r="DW89" s="97"/>
      <c r="DX89" s="97"/>
      <c r="DY89" s="97"/>
      <c r="DZ89" s="97"/>
      <c r="EA89" s="97"/>
      <c r="EB89" s="97"/>
      <c r="EC89" s="97"/>
      <c r="ED89" s="97"/>
      <c r="EE89" s="97"/>
      <c r="EF89" s="97"/>
      <c r="EG89" s="97"/>
      <c r="EH89" s="97"/>
      <c r="EI89" s="97"/>
    </row>
    <row r="90" spans="1:139">
      <c r="A90" s="97"/>
      <c r="B90" s="97"/>
      <c r="C90" s="97"/>
      <c r="D90" s="97"/>
      <c r="E90" s="97"/>
      <c r="F90" s="97"/>
      <c r="G90" s="97"/>
      <c r="H90" s="97"/>
      <c r="I90" s="97"/>
      <c r="J90" s="97"/>
      <c r="K90" s="97"/>
      <c r="L90" s="97"/>
      <c r="M90" s="97"/>
      <c r="N90" s="97"/>
      <c r="O90" s="97"/>
      <c r="P90" s="97"/>
      <c r="Q90" s="97"/>
      <c r="R90" s="97"/>
      <c r="S90" s="97"/>
      <c r="T90" s="97"/>
      <c r="U90" s="97"/>
      <c r="V90" s="97"/>
      <c r="W90" s="97"/>
      <c r="X90" s="97"/>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c r="BY90" s="97"/>
      <c r="BZ90" s="97"/>
      <c r="CA90" s="97"/>
      <c r="CB90" s="97"/>
      <c r="CC90" s="97"/>
      <c r="CD90" s="97"/>
      <c r="CE90" s="97"/>
      <c r="CF90" s="97"/>
      <c r="CG90" s="97"/>
      <c r="CH90" s="97"/>
      <c r="CI90" s="97"/>
      <c r="CJ90" s="97"/>
      <c r="CK90" s="97"/>
      <c r="CL90" s="97"/>
      <c r="CM90" s="97"/>
      <c r="CN90" s="97"/>
      <c r="CO90" s="97"/>
      <c r="CP90" s="97"/>
      <c r="CQ90" s="97"/>
      <c r="CR90" s="97"/>
      <c r="CS90" s="97"/>
      <c r="CT90" s="97"/>
      <c r="CU90" s="97"/>
      <c r="CV90" s="97"/>
      <c r="CW90" s="97"/>
      <c r="CX90" s="97"/>
      <c r="CY90" s="97"/>
      <c r="CZ90" s="97"/>
      <c r="DA90" s="97"/>
      <c r="DB90" s="97"/>
      <c r="DC90" s="97"/>
      <c r="DD90" s="97"/>
      <c r="DE90" s="97"/>
      <c r="DF90" s="97"/>
      <c r="DG90" s="97"/>
      <c r="DH90" s="97"/>
      <c r="DI90" s="97"/>
      <c r="DJ90" s="97"/>
      <c r="DK90" s="97"/>
      <c r="DL90" s="97"/>
      <c r="DM90" s="97"/>
      <c r="DN90" s="97"/>
      <c r="DO90" s="97"/>
      <c r="DP90" s="97"/>
      <c r="DQ90" s="97"/>
      <c r="DR90" s="97"/>
      <c r="DS90" s="97"/>
      <c r="DT90" s="97"/>
      <c r="DU90" s="97"/>
      <c r="DV90" s="97"/>
      <c r="DW90" s="97"/>
      <c r="DX90" s="97"/>
      <c r="DY90" s="97"/>
      <c r="DZ90" s="97"/>
      <c r="EA90" s="97"/>
      <c r="EB90" s="97"/>
      <c r="EC90" s="97"/>
      <c r="ED90" s="97"/>
      <c r="EE90" s="97"/>
      <c r="EF90" s="97"/>
      <c r="EG90" s="97"/>
      <c r="EH90" s="97"/>
      <c r="EI90" s="97"/>
    </row>
    <row r="91" spans="1:139">
      <c r="A91" s="97"/>
      <c r="B91" s="97"/>
      <c r="C91" s="97"/>
      <c r="D91" s="97"/>
      <c r="E91" s="97"/>
      <c r="F91" s="97"/>
      <c r="G91" s="97"/>
      <c r="H91" s="97"/>
      <c r="I91" s="97"/>
      <c r="J91" s="97"/>
      <c r="K91" s="97"/>
      <c r="L91" s="97"/>
      <c r="M91" s="97"/>
      <c r="N91" s="97"/>
      <c r="O91" s="97"/>
      <c r="P91" s="97"/>
      <c r="Q91" s="97"/>
      <c r="R91" s="97"/>
      <c r="S91" s="97"/>
      <c r="T91" s="97"/>
      <c r="U91" s="97"/>
      <c r="V91" s="97"/>
      <c r="W91" s="97"/>
      <c r="X91" s="97"/>
      <c r="Y91" s="97"/>
      <c r="Z91" s="97"/>
      <c r="AA91" s="97"/>
      <c r="AB91" s="97"/>
      <c r="AC91" s="97"/>
      <c r="AD91" s="97"/>
      <c r="AE91" s="97"/>
      <c r="AF91" s="97"/>
      <c r="AG91" s="9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c r="BX91" s="97"/>
      <c r="BY91" s="97"/>
      <c r="BZ91" s="97"/>
      <c r="CA91" s="97"/>
      <c r="CB91" s="97"/>
      <c r="CC91" s="97"/>
      <c r="CD91" s="97"/>
      <c r="CE91" s="97"/>
      <c r="CF91" s="97"/>
      <c r="CG91" s="97"/>
      <c r="CH91" s="97"/>
      <c r="CI91" s="97"/>
      <c r="CJ91" s="97"/>
      <c r="CK91" s="97"/>
      <c r="CL91" s="97"/>
      <c r="CM91" s="97"/>
      <c r="CN91" s="97"/>
      <c r="CO91" s="97"/>
      <c r="CP91" s="97"/>
      <c r="CQ91" s="97"/>
      <c r="CR91" s="97"/>
      <c r="CS91" s="97"/>
      <c r="CT91" s="97"/>
      <c r="CU91" s="97"/>
      <c r="CV91" s="97"/>
      <c r="CW91" s="97"/>
      <c r="CX91" s="97"/>
      <c r="CY91" s="97"/>
      <c r="CZ91" s="97"/>
      <c r="DA91" s="97"/>
      <c r="DB91" s="97"/>
      <c r="DC91" s="97"/>
      <c r="DD91" s="97"/>
      <c r="DE91" s="97"/>
      <c r="DF91" s="97"/>
      <c r="DG91" s="97"/>
      <c r="DH91" s="97"/>
      <c r="DI91" s="97"/>
      <c r="DJ91" s="97"/>
      <c r="DK91" s="97"/>
      <c r="DL91" s="97"/>
      <c r="DM91" s="97"/>
      <c r="DN91" s="97"/>
      <c r="DO91" s="97"/>
      <c r="DP91" s="97"/>
      <c r="DQ91" s="97"/>
      <c r="DR91" s="97"/>
      <c r="DS91" s="97"/>
      <c r="DT91" s="97"/>
      <c r="DU91" s="97"/>
      <c r="DV91" s="97"/>
      <c r="DW91" s="97"/>
      <c r="DX91" s="97"/>
      <c r="DY91" s="97"/>
      <c r="DZ91" s="97"/>
      <c r="EA91" s="97"/>
      <c r="EB91" s="97"/>
      <c r="EC91" s="97"/>
      <c r="ED91" s="97"/>
      <c r="EE91" s="97"/>
      <c r="EF91" s="97"/>
      <c r="EG91" s="97"/>
      <c r="EH91" s="97"/>
      <c r="EI91" s="97"/>
    </row>
    <row r="92" spans="1:139">
      <c r="A92" s="97"/>
      <c r="B92" s="97"/>
      <c r="C92" s="97"/>
      <c r="D92" s="97"/>
      <c r="E92" s="97"/>
      <c r="F92" s="97"/>
      <c r="G92" s="97"/>
      <c r="H92" s="97"/>
      <c r="I92" s="97"/>
      <c r="J92" s="97"/>
      <c r="K92" s="97"/>
      <c r="L92" s="97"/>
      <c r="M92" s="97"/>
      <c r="N92" s="97"/>
      <c r="O92" s="97"/>
      <c r="P92" s="97"/>
      <c r="Q92" s="97"/>
      <c r="R92" s="97"/>
      <c r="S92" s="97"/>
      <c r="T92" s="97"/>
      <c r="U92" s="97"/>
      <c r="V92" s="97"/>
      <c r="W92" s="97"/>
      <c r="X92" s="97"/>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row>
    <row r="93" spans="1:139">
      <c r="A93" s="97"/>
      <c r="B93" s="97"/>
      <c r="C93" s="97"/>
      <c r="D93" s="97"/>
      <c r="E93" s="97"/>
      <c r="F93" s="97"/>
      <c r="G93" s="97"/>
      <c r="H93" s="97"/>
      <c r="I93" s="97"/>
      <c r="J93" s="97"/>
      <c r="K93" s="97"/>
      <c r="L93" s="97"/>
      <c r="M93" s="97"/>
      <c r="N93" s="97"/>
      <c r="O93" s="97"/>
      <c r="P93" s="97"/>
      <c r="Q93" s="97"/>
      <c r="R93" s="97"/>
      <c r="S93" s="97"/>
      <c r="T93" s="97"/>
      <c r="U93" s="97"/>
      <c r="V93" s="97"/>
      <c r="W93" s="97"/>
      <c r="X93" s="97"/>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c r="BX93" s="97"/>
      <c r="BY93" s="97"/>
      <c r="BZ93" s="97"/>
      <c r="CA93" s="97"/>
      <c r="CB93" s="97"/>
      <c r="CC93" s="97"/>
      <c r="CD93" s="97"/>
      <c r="CE93" s="97"/>
      <c r="CF93" s="97"/>
      <c r="CG93" s="97"/>
      <c r="CH93" s="97"/>
      <c r="CI93" s="97"/>
      <c r="CJ93" s="97"/>
      <c r="CK93" s="97"/>
      <c r="CL93" s="97"/>
      <c r="CM93" s="97"/>
      <c r="CN93" s="97"/>
      <c r="CO93" s="97"/>
      <c r="CP93" s="97"/>
      <c r="CQ93" s="97"/>
      <c r="CR93" s="97"/>
      <c r="CS93" s="97"/>
      <c r="CT93" s="97"/>
      <c r="CU93" s="97"/>
      <c r="CV93" s="97"/>
      <c r="CW93" s="97"/>
      <c r="CX93" s="97"/>
      <c r="CY93" s="97"/>
      <c r="CZ93" s="97"/>
      <c r="DA93" s="97"/>
      <c r="DB93" s="97"/>
      <c r="DC93" s="97"/>
      <c r="DD93" s="97"/>
      <c r="DE93" s="97"/>
      <c r="DF93" s="97"/>
      <c r="DG93" s="97"/>
      <c r="DH93" s="97"/>
      <c r="DI93" s="97"/>
      <c r="DJ93" s="97"/>
      <c r="DK93" s="97"/>
      <c r="DL93" s="97"/>
      <c r="DM93" s="97"/>
      <c r="DN93" s="97"/>
      <c r="DO93" s="97"/>
      <c r="DP93" s="97"/>
      <c r="DQ93" s="97"/>
      <c r="DR93" s="97"/>
      <c r="DS93" s="97"/>
      <c r="DT93" s="97"/>
      <c r="DU93" s="97"/>
      <c r="DV93" s="97"/>
      <c r="DW93" s="97"/>
      <c r="DX93" s="97"/>
      <c r="DY93" s="97"/>
      <c r="DZ93" s="97"/>
      <c r="EA93" s="97"/>
      <c r="EB93" s="97"/>
      <c r="EC93" s="97"/>
      <c r="ED93" s="97"/>
      <c r="EE93" s="97"/>
      <c r="EF93" s="97"/>
      <c r="EG93" s="97"/>
      <c r="EH93" s="97"/>
      <c r="EI93" s="97"/>
    </row>
    <row r="94" spans="1:139">
      <c r="A94" s="97"/>
      <c r="B94" s="97"/>
      <c r="C94" s="97"/>
      <c r="D94" s="97"/>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c r="BX94" s="97"/>
      <c r="BY94" s="97"/>
      <c r="BZ94" s="97"/>
      <c r="CA94" s="97"/>
      <c r="CB94" s="97"/>
      <c r="CC94" s="97"/>
      <c r="CD94" s="97"/>
      <c r="CE94" s="97"/>
      <c r="CF94" s="97"/>
      <c r="CG94" s="97"/>
      <c r="CH94" s="97"/>
      <c r="CI94" s="97"/>
      <c r="CJ94" s="97"/>
      <c r="CK94" s="97"/>
      <c r="CL94" s="97"/>
      <c r="CM94" s="97"/>
      <c r="CN94" s="97"/>
      <c r="CO94" s="97"/>
      <c r="CP94" s="97"/>
      <c r="CQ94" s="97"/>
      <c r="CR94" s="97"/>
      <c r="CS94" s="97"/>
      <c r="CT94" s="97"/>
      <c r="CU94" s="97"/>
      <c r="CV94" s="97"/>
      <c r="CW94" s="97"/>
      <c r="CX94" s="97"/>
      <c r="CY94" s="97"/>
      <c r="CZ94" s="97"/>
      <c r="DA94" s="97"/>
      <c r="DB94" s="97"/>
      <c r="DC94" s="97"/>
      <c r="DD94" s="97"/>
      <c r="DE94" s="97"/>
      <c r="DF94" s="97"/>
      <c r="DG94" s="97"/>
      <c r="DH94" s="97"/>
      <c r="DI94" s="97"/>
      <c r="DJ94" s="97"/>
      <c r="DK94" s="97"/>
      <c r="DL94" s="97"/>
      <c r="DM94" s="97"/>
      <c r="DN94" s="97"/>
      <c r="DO94" s="97"/>
      <c r="DP94" s="97"/>
      <c r="DQ94" s="97"/>
      <c r="DR94" s="97"/>
      <c r="DS94" s="97"/>
      <c r="DT94" s="97"/>
      <c r="DU94" s="97"/>
      <c r="DV94" s="97"/>
      <c r="DW94" s="97"/>
      <c r="DX94" s="97"/>
      <c r="DY94" s="97"/>
      <c r="DZ94" s="97"/>
      <c r="EA94" s="97"/>
      <c r="EB94" s="97"/>
      <c r="EC94" s="97"/>
      <c r="ED94" s="97"/>
      <c r="EE94" s="97"/>
      <c r="EF94" s="97"/>
      <c r="EG94" s="97"/>
      <c r="EH94" s="97"/>
      <c r="EI94" s="97"/>
    </row>
    <row r="95" spans="1:139">
      <c r="A95" s="97"/>
      <c r="B95" s="97"/>
      <c r="C95" s="97"/>
      <c r="D95" s="97"/>
      <c r="E95" s="97"/>
      <c r="F95" s="97"/>
      <c r="G95" s="97"/>
      <c r="H95" s="97"/>
      <c r="I95" s="97"/>
      <c r="J95" s="97"/>
      <c r="K95" s="97"/>
      <c r="L95" s="97"/>
      <c r="M95" s="97"/>
      <c r="N95" s="97"/>
      <c r="O95" s="97"/>
      <c r="P95" s="97"/>
      <c r="Q95" s="97"/>
      <c r="R95" s="97"/>
      <c r="S95" s="97"/>
      <c r="T95" s="97"/>
      <c r="U95" s="97"/>
      <c r="V95" s="97"/>
      <c r="W95" s="97"/>
      <c r="X95" s="97"/>
      <c r="Y95" s="97"/>
      <c r="Z95" s="97"/>
      <c r="AA95" s="97"/>
      <c r="AB95" s="97"/>
      <c r="AC95" s="97"/>
      <c r="AD95" s="97"/>
      <c r="AE95" s="97"/>
      <c r="AF95" s="97"/>
      <c r="AG95" s="9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c r="BX95" s="97"/>
      <c r="BY95" s="97"/>
      <c r="BZ95" s="97"/>
      <c r="CA95" s="97"/>
      <c r="CB95" s="97"/>
      <c r="CC95" s="97"/>
      <c r="CD95" s="97"/>
      <c r="CE95" s="97"/>
      <c r="CF95" s="97"/>
      <c r="CG95" s="97"/>
      <c r="CH95" s="97"/>
      <c r="CI95" s="97"/>
      <c r="CJ95" s="97"/>
      <c r="CK95" s="97"/>
      <c r="CL95" s="97"/>
      <c r="CM95" s="97"/>
      <c r="CN95" s="97"/>
      <c r="CO95" s="97"/>
      <c r="CP95" s="97"/>
      <c r="CQ95" s="97"/>
      <c r="CR95" s="97"/>
      <c r="CS95" s="97"/>
      <c r="CT95" s="97"/>
      <c r="CU95" s="97"/>
      <c r="CV95" s="97"/>
      <c r="CW95" s="97"/>
      <c r="CX95" s="97"/>
      <c r="CY95" s="97"/>
      <c r="CZ95" s="97"/>
      <c r="DA95" s="97"/>
      <c r="DB95" s="97"/>
      <c r="DC95" s="97"/>
      <c r="DD95" s="97"/>
      <c r="DE95" s="97"/>
      <c r="DF95" s="97"/>
      <c r="DG95" s="97"/>
      <c r="DH95" s="97"/>
      <c r="DI95" s="97"/>
      <c r="DJ95" s="97"/>
      <c r="DK95" s="97"/>
      <c r="DL95" s="97"/>
      <c r="DM95" s="97"/>
      <c r="DN95" s="97"/>
      <c r="DO95" s="97"/>
      <c r="DP95" s="97"/>
      <c r="DQ95" s="97"/>
      <c r="DR95" s="97"/>
      <c r="DS95" s="97"/>
      <c r="DT95" s="97"/>
      <c r="DU95" s="97"/>
      <c r="DV95" s="97"/>
      <c r="DW95" s="97"/>
      <c r="DX95" s="97"/>
      <c r="DY95" s="97"/>
      <c r="DZ95" s="97"/>
      <c r="EA95" s="97"/>
      <c r="EB95" s="97"/>
      <c r="EC95" s="97"/>
      <c r="ED95" s="97"/>
      <c r="EE95" s="97"/>
      <c r="EF95" s="97"/>
      <c r="EG95" s="97"/>
      <c r="EH95" s="97"/>
      <c r="EI95" s="97"/>
    </row>
    <row r="96" spans="1:139">
      <c r="A96" s="97"/>
      <c r="B96" s="97"/>
      <c r="C96" s="97"/>
      <c r="D96" s="97"/>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c r="BX96" s="97"/>
      <c r="BY96" s="97"/>
      <c r="BZ96" s="97"/>
      <c r="CA96" s="97"/>
      <c r="CB96" s="97"/>
      <c r="CC96" s="97"/>
      <c r="CD96" s="97"/>
      <c r="CE96" s="97"/>
      <c r="CF96" s="97"/>
      <c r="CG96" s="97"/>
      <c r="CH96" s="97"/>
      <c r="CI96" s="97"/>
      <c r="CJ96" s="97"/>
      <c r="CK96" s="97"/>
      <c r="CL96" s="97"/>
      <c r="CM96" s="97"/>
      <c r="CN96" s="97"/>
      <c r="CO96" s="97"/>
      <c r="CP96" s="97"/>
      <c r="CQ96" s="97"/>
      <c r="CR96" s="97"/>
      <c r="CS96" s="97"/>
      <c r="CT96" s="97"/>
      <c r="CU96" s="97"/>
      <c r="CV96" s="97"/>
      <c r="CW96" s="97"/>
      <c r="CX96" s="97"/>
      <c r="CY96" s="97"/>
      <c r="CZ96" s="97"/>
      <c r="DA96" s="97"/>
      <c r="DB96" s="97"/>
      <c r="DC96" s="97"/>
      <c r="DD96" s="97"/>
      <c r="DE96" s="97"/>
      <c r="DF96" s="97"/>
      <c r="DG96" s="97"/>
      <c r="DH96" s="97"/>
      <c r="DI96" s="97"/>
      <c r="DJ96" s="97"/>
      <c r="DK96" s="97"/>
      <c r="DL96" s="97"/>
      <c r="DM96" s="97"/>
      <c r="DN96" s="97"/>
      <c r="DO96" s="97"/>
      <c r="DP96" s="97"/>
      <c r="DQ96" s="97"/>
      <c r="DR96" s="97"/>
      <c r="DS96" s="97"/>
      <c r="DT96" s="97"/>
      <c r="DU96" s="97"/>
      <c r="DV96" s="97"/>
      <c r="DW96" s="97"/>
      <c r="DX96" s="97"/>
      <c r="DY96" s="97"/>
      <c r="DZ96" s="97"/>
      <c r="EA96" s="97"/>
      <c r="EB96" s="97"/>
      <c r="EC96" s="97"/>
      <c r="ED96" s="97"/>
      <c r="EE96" s="97"/>
      <c r="EF96" s="97"/>
      <c r="EG96" s="97"/>
      <c r="EH96" s="97"/>
      <c r="EI96" s="97"/>
    </row>
    <row r="97" spans="1:139">
      <c r="A97" s="97"/>
      <c r="B97" s="97"/>
      <c r="C97" s="97"/>
      <c r="D97" s="97"/>
      <c r="E97" s="97"/>
      <c r="F97" s="97"/>
      <c r="G97" s="97"/>
      <c r="H97" s="97"/>
      <c r="I97" s="97"/>
      <c r="J97" s="97"/>
      <c r="K97" s="97"/>
      <c r="L97" s="9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row>
    <row r="98" spans="1:139">
      <c r="A98" s="97"/>
      <c r="B98" s="97"/>
      <c r="C98" s="97"/>
      <c r="D98" s="97"/>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97"/>
      <c r="DV98" s="97"/>
      <c r="DW98" s="97"/>
      <c r="DX98" s="97"/>
      <c r="DY98" s="97"/>
      <c r="DZ98" s="97"/>
      <c r="EA98" s="97"/>
      <c r="EB98" s="97"/>
      <c r="EC98" s="97"/>
      <c r="ED98" s="97"/>
      <c r="EE98" s="97"/>
      <c r="EF98" s="97"/>
      <c r="EG98" s="97"/>
      <c r="EH98" s="97"/>
      <c r="EI98" s="97"/>
    </row>
    <row r="99" spans="1:139">
      <c r="A99" s="97"/>
      <c r="B99" s="97"/>
      <c r="C99" s="97"/>
      <c r="D99" s="97"/>
      <c r="E99" s="97"/>
      <c r="F99" s="97"/>
      <c r="G99" s="97"/>
      <c r="H99" s="97"/>
      <c r="I99" s="97"/>
      <c r="J99" s="97"/>
      <c r="K99" s="97"/>
      <c r="L99" s="97"/>
      <c r="M99" s="97"/>
      <c r="N99" s="97"/>
      <c r="O99" s="97"/>
      <c r="P99" s="97"/>
      <c r="Q99" s="97"/>
      <c r="R99" s="97"/>
      <c r="S99" s="97"/>
      <c r="T99" s="97"/>
      <c r="U99" s="97"/>
      <c r="V99" s="97"/>
      <c r="W99" s="97"/>
      <c r="X99" s="97"/>
      <c r="Y99" s="97"/>
      <c r="Z99" s="97"/>
      <c r="AA99" s="97"/>
      <c r="AB99" s="97"/>
      <c r="AC99" s="97"/>
      <c r="AD99" s="97"/>
      <c r="AE99" s="97"/>
      <c r="AF99" s="97"/>
      <c r="AG99" s="97"/>
      <c r="AH99" s="97"/>
      <c r="AI99" s="97"/>
      <c r="AJ99" s="97"/>
      <c r="AK99" s="97"/>
      <c r="AL99" s="97"/>
      <c r="AM99" s="97"/>
      <c r="AN99" s="97"/>
      <c r="AO99" s="97"/>
      <c r="AP99" s="97"/>
      <c r="AQ99" s="97"/>
      <c r="AR99" s="97"/>
      <c r="AS99" s="97"/>
      <c r="AT99" s="97"/>
      <c r="AU99" s="97"/>
      <c r="AV99" s="97"/>
      <c r="AW99" s="97"/>
      <c r="AX99" s="97"/>
      <c r="AY99" s="97"/>
      <c r="AZ99" s="97"/>
      <c r="BA99" s="97"/>
      <c r="BB99" s="97"/>
      <c r="BC99" s="97"/>
      <c r="BD99" s="97"/>
      <c r="BE99" s="97"/>
      <c r="BF99" s="97"/>
      <c r="BG99" s="97"/>
      <c r="BH99" s="97"/>
      <c r="BI99" s="97"/>
      <c r="BJ99" s="97"/>
      <c r="BK99" s="97"/>
      <c r="BL99" s="97"/>
      <c r="BM99" s="97"/>
      <c r="BN99" s="97"/>
      <c r="BO99" s="97"/>
      <c r="BP99" s="97"/>
      <c r="BQ99" s="97"/>
      <c r="BR99" s="97"/>
      <c r="BS99" s="97"/>
      <c r="BT99" s="97"/>
      <c r="BU99" s="97"/>
      <c r="BV99" s="97"/>
      <c r="BW99" s="97"/>
      <c r="BX99" s="97"/>
      <c r="BY99" s="97"/>
      <c r="BZ99" s="97"/>
      <c r="CA99" s="97"/>
      <c r="CB99" s="97"/>
      <c r="CC99" s="97"/>
      <c r="CD99" s="97"/>
      <c r="CE99" s="97"/>
      <c r="CF99" s="97"/>
      <c r="CG99" s="97"/>
      <c r="CH99" s="97"/>
      <c r="CI99" s="97"/>
      <c r="CJ99" s="97"/>
      <c r="CK99" s="97"/>
      <c r="CL99" s="97"/>
      <c r="CM99" s="97"/>
      <c r="CN99" s="97"/>
      <c r="CO99" s="97"/>
      <c r="CP99" s="97"/>
      <c r="CQ99" s="97"/>
      <c r="CR99" s="97"/>
      <c r="CS99" s="97"/>
      <c r="CT99" s="97"/>
      <c r="CU99" s="97"/>
      <c r="CV99" s="97"/>
      <c r="CW99" s="97"/>
      <c r="CX99" s="97"/>
      <c r="CY99" s="97"/>
      <c r="CZ99" s="97"/>
      <c r="DA99" s="97"/>
      <c r="DB99" s="97"/>
      <c r="DC99" s="97"/>
      <c r="DD99" s="97"/>
      <c r="DE99" s="97"/>
      <c r="DF99" s="97"/>
      <c r="DG99" s="97"/>
      <c r="DH99" s="97"/>
      <c r="DI99" s="97"/>
      <c r="DJ99" s="97"/>
      <c r="DK99" s="97"/>
      <c r="DL99" s="97"/>
      <c r="DM99" s="97"/>
      <c r="DN99" s="97"/>
      <c r="DO99" s="97"/>
      <c r="DP99" s="97"/>
      <c r="DQ99" s="97"/>
      <c r="DR99" s="97"/>
      <c r="DS99" s="97"/>
      <c r="DT99" s="97"/>
      <c r="DU99" s="97"/>
      <c r="DV99" s="97"/>
      <c r="DW99" s="97"/>
      <c r="DX99" s="97"/>
      <c r="DY99" s="97"/>
      <c r="DZ99" s="97"/>
      <c r="EA99" s="97"/>
      <c r="EB99" s="97"/>
      <c r="EC99" s="97"/>
      <c r="ED99" s="97"/>
      <c r="EE99" s="97"/>
      <c r="EF99" s="97"/>
      <c r="EG99" s="97"/>
      <c r="EH99" s="97"/>
      <c r="EI99" s="97"/>
    </row>
    <row r="100" spans="1:139">
      <c r="A100" s="97"/>
      <c r="B100" s="97"/>
      <c r="C100" s="97"/>
      <c r="D100" s="97"/>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c r="BM100" s="97"/>
      <c r="BN100" s="97"/>
      <c r="BO100" s="97"/>
      <c r="BP100" s="97"/>
      <c r="BQ100" s="97"/>
      <c r="BR100" s="97"/>
      <c r="BS100" s="97"/>
      <c r="BT100" s="97"/>
      <c r="BU100" s="97"/>
      <c r="BV100" s="97"/>
      <c r="BW100" s="97"/>
      <c r="BX100" s="97"/>
      <c r="BY100" s="97"/>
      <c r="BZ100" s="97"/>
      <c r="CA100" s="97"/>
      <c r="CB100" s="97"/>
      <c r="CC100" s="97"/>
      <c r="CD100" s="97"/>
      <c r="CE100" s="97"/>
      <c r="CF100" s="97"/>
      <c r="CG100" s="97"/>
      <c r="CH100" s="97"/>
      <c r="CI100" s="97"/>
      <c r="CJ100" s="97"/>
      <c r="CK100" s="97"/>
      <c r="CL100" s="97"/>
      <c r="CM100" s="97"/>
      <c r="CN100" s="97"/>
      <c r="CO100" s="97"/>
      <c r="CP100" s="97"/>
      <c r="CQ100" s="97"/>
      <c r="CR100" s="97"/>
      <c r="CS100" s="97"/>
      <c r="CT100" s="97"/>
      <c r="CU100" s="97"/>
      <c r="CV100" s="97"/>
      <c r="CW100" s="97"/>
      <c r="CX100" s="97"/>
      <c r="CY100" s="97"/>
      <c r="CZ100" s="97"/>
      <c r="DA100" s="97"/>
      <c r="DB100" s="97"/>
      <c r="DC100" s="97"/>
      <c r="DD100" s="97"/>
      <c r="DE100" s="97"/>
      <c r="DF100" s="97"/>
      <c r="DG100" s="97"/>
      <c r="DH100" s="97"/>
      <c r="DI100" s="97"/>
      <c r="DJ100" s="97"/>
      <c r="DK100" s="97"/>
      <c r="DL100" s="97"/>
      <c r="DM100" s="97"/>
      <c r="DN100" s="97"/>
      <c r="DO100" s="97"/>
      <c r="DP100" s="97"/>
      <c r="DQ100" s="97"/>
      <c r="DR100" s="97"/>
      <c r="DS100" s="97"/>
      <c r="DT100" s="97"/>
      <c r="DU100" s="97"/>
      <c r="DV100" s="97"/>
      <c r="DW100" s="97"/>
      <c r="DX100" s="97"/>
      <c r="DY100" s="97"/>
      <c r="DZ100" s="97"/>
      <c r="EA100" s="97"/>
      <c r="EB100" s="97"/>
      <c r="EC100" s="97"/>
      <c r="ED100" s="97"/>
      <c r="EE100" s="97"/>
      <c r="EF100" s="97"/>
      <c r="EG100" s="97"/>
      <c r="EH100" s="97"/>
      <c r="EI100" s="97"/>
    </row>
    <row r="101" spans="1:139">
      <c r="A101" s="97"/>
      <c r="B101" s="97"/>
      <c r="C101" s="97"/>
      <c r="D101" s="97"/>
      <c r="E101" s="97"/>
      <c r="F101" s="97"/>
      <c r="G101" s="97"/>
      <c r="H101" s="97"/>
      <c r="I101" s="97"/>
      <c r="J101" s="97"/>
      <c r="K101" s="97"/>
      <c r="L101" s="97"/>
      <c r="M101" s="97"/>
      <c r="N101" s="97"/>
      <c r="O101" s="97"/>
      <c r="P101" s="97"/>
      <c r="Q101" s="97"/>
      <c r="R101" s="97"/>
      <c r="S101" s="97"/>
      <c r="T101" s="97"/>
      <c r="U101" s="97"/>
      <c r="V101" s="97"/>
      <c r="W101" s="97"/>
      <c r="X101" s="97"/>
      <c r="Y101" s="97"/>
      <c r="Z101" s="97"/>
      <c r="AA101" s="97"/>
      <c r="AB101" s="97"/>
      <c r="AC101" s="97"/>
      <c r="AD101" s="97"/>
      <c r="AE101" s="97"/>
      <c r="AF101" s="97"/>
      <c r="AG101" s="9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c r="BX101" s="97"/>
      <c r="BY101" s="97"/>
      <c r="BZ101" s="97"/>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97"/>
      <c r="CW101" s="97"/>
      <c r="CX101" s="97"/>
      <c r="CY101" s="97"/>
      <c r="CZ101" s="97"/>
      <c r="DA101" s="97"/>
      <c r="DB101" s="97"/>
      <c r="DC101" s="97"/>
      <c r="DD101" s="97"/>
      <c r="DE101" s="97"/>
      <c r="DF101" s="97"/>
      <c r="DG101" s="97"/>
      <c r="DH101" s="97"/>
      <c r="DI101" s="97"/>
      <c r="DJ101" s="97"/>
      <c r="DK101" s="97"/>
      <c r="DL101" s="97"/>
      <c r="DM101" s="97"/>
      <c r="DN101" s="97"/>
      <c r="DO101" s="97"/>
      <c r="DP101" s="97"/>
      <c r="DQ101" s="97"/>
      <c r="DR101" s="97"/>
      <c r="DS101" s="97"/>
      <c r="DT101" s="97"/>
      <c r="DU101" s="97"/>
      <c r="DV101" s="97"/>
      <c r="DW101" s="97"/>
      <c r="DX101" s="97"/>
      <c r="DY101" s="97"/>
      <c r="DZ101" s="97"/>
      <c r="EA101" s="97"/>
      <c r="EB101" s="97"/>
      <c r="EC101" s="97"/>
      <c r="ED101" s="97"/>
      <c r="EE101" s="97"/>
      <c r="EF101" s="97"/>
      <c r="EG101" s="97"/>
      <c r="EH101" s="97"/>
      <c r="EI101" s="97"/>
    </row>
    <row r="102" spans="1:139">
      <c r="A102" s="97"/>
      <c r="B102" s="97"/>
      <c r="C102" s="97"/>
      <c r="D102" s="97"/>
      <c r="E102" s="97"/>
      <c r="F102" s="97"/>
      <c r="G102" s="97"/>
      <c r="H102" s="97"/>
      <c r="I102" s="97"/>
      <c r="J102" s="97"/>
      <c r="K102" s="97"/>
      <c r="L102" s="97"/>
      <c r="M102" s="97"/>
      <c r="N102" s="97"/>
      <c r="O102" s="97"/>
      <c r="P102" s="97"/>
      <c r="Q102" s="97"/>
      <c r="R102" s="97"/>
      <c r="S102" s="97"/>
      <c r="T102" s="97"/>
      <c r="U102" s="97"/>
      <c r="V102" s="97"/>
      <c r="W102" s="97"/>
      <c r="X102" s="97"/>
      <c r="Y102" s="97"/>
      <c r="Z102" s="97"/>
      <c r="AA102" s="97"/>
      <c r="AB102" s="97"/>
      <c r="AC102" s="97"/>
      <c r="AD102" s="97"/>
      <c r="AE102" s="97"/>
      <c r="AF102" s="97"/>
      <c r="AG102" s="9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97"/>
      <c r="BI102" s="97"/>
      <c r="BJ102" s="97"/>
      <c r="BK102" s="97"/>
      <c r="BL102" s="97"/>
      <c r="BM102" s="97"/>
      <c r="BN102" s="97"/>
      <c r="BO102" s="97"/>
      <c r="BP102" s="97"/>
      <c r="BQ102" s="97"/>
      <c r="BR102" s="97"/>
      <c r="BS102" s="97"/>
      <c r="BT102" s="97"/>
      <c r="BU102" s="97"/>
      <c r="BV102" s="97"/>
      <c r="BW102" s="97"/>
      <c r="BX102" s="97"/>
      <c r="BY102" s="97"/>
      <c r="BZ102" s="97"/>
      <c r="CA102" s="97"/>
      <c r="CB102" s="97"/>
      <c r="CC102" s="97"/>
      <c r="CD102" s="97"/>
      <c r="CE102" s="97"/>
      <c r="CF102" s="97"/>
      <c r="CG102" s="97"/>
      <c r="CH102" s="97"/>
      <c r="CI102" s="97"/>
      <c r="CJ102" s="97"/>
      <c r="CK102" s="97"/>
      <c r="CL102" s="97"/>
      <c r="CM102" s="97"/>
      <c r="CN102" s="97"/>
      <c r="CO102" s="97"/>
      <c r="CP102" s="97"/>
      <c r="CQ102" s="97"/>
      <c r="CR102" s="97"/>
      <c r="CS102" s="97"/>
      <c r="CT102" s="97"/>
      <c r="CU102" s="97"/>
      <c r="CV102" s="97"/>
      <c r="CW102" s="97"/>
      <c r="CX102" s="97"/>
      <c r="CY102" s="97"/>
      <c r="CZ102" s="97"/>
      <c r="DA102" s="97"/>
      <c r="DB102" s="97"/>
      <c r="DC102" s="97"/>
      <c r="DD102" s="97"/>
      <c r="DE102" s="97"/>
      <c r="DF102" s="97"/>
      <c r="DG102" s="97"/>
      <c r="DH102" s="97"/>
      <c r="DI102" s="97"/>
      <c r="DJ102" s="97"/>
      <c r="DK102" s="97"/>
      <c r="DL102" s="97"/>
      <c r="DM102" s="97"/>
      <c r="DN102" s="97"/>
      <c r="DO102" s="97"/>
      <c r="DP102" s="97"/>
      <c r="DQ102" s="97"/>
      <c r="DR102" s="97"/>
      <c r="DS102" s="97"/>
      <c r="DT102" s="97"/>
      <c r="DU102" s="97"/>
      <c r="DV102" s="97"/>
      <c r="DW102" s="97"/>
      <c r="DX102" s="97"/>
      <c r="DY102" s="97"/>
      <c r="DZ102" s="97"/>
      <c r="EA102" s="97"/>
      <c r="EB102" s="97"/>
      <c r="EC102" s="97"/>
      <c r="ED102" s="97"/>
      <c r="EE102" s="97"/>
      <c r="EF102" s="97"/>
      <c r="EG102" s="97"/>
      <c r="EH102" s="97"/>
      <c r="EI102" s="97"/>
    </row>
    <row r="103" spans="1:139">
      <c r="A103" s="97"/>
      <c r="B103" s="97"/>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c r="BM103" s="97"/>
      <c r="BN103" s="97"/>
      <c r="BO103" s="97"/>
      <c r="BP103" s="97"/>
      <c r="BQ103" s="97"/>
      <c r="BR103" s="97"/>
      <c r="BS103" s="97"/>
      <c r="BT103" s="97"/>
      <c r="BU103" s="97"/>
      <c r="BV103" s="97"/>
      <c r="BW103" s="97"/>
      <c r="BX103" s="97"/>
      <c r="BY103" s="97"/>
      <c r="BZ103" s="97"/>
      <c r="CA103" s="97"/>
      <c r="CB103" s="97"/>
      <c r="CC103" s="97"/>
      <c r="CD103" s="97"/>
      <c r="CE103" s="97"/>
      <c r="CF103" s="97"/>
      <c r="CG103" s="97"/>
      <c r="CH103" s="97"/>
      <c r="CI103" s="97"/>
      <c r="CJ103" s="97"/>
      <c r="CK103" s="97"/>
      <c r="CL103" s="97"/>
      <c r="CM103" s="97"/>
      <c r="CN103" s="97"/>
      <c r="CO103" s="97"/>
      <c r="CP103" s="97"/>
      <c r="CQ103" s="97"/>
      <c r="CR103" s="97"/>
      <c r="CS103" s="97"/>
      <c r="CT103" s="97"/>
      <c r="CU103" s="97"/>
      <c r="CV103" s="97"/>
      <c r="CW103" s="97"/>
      <c r="CX103" s="97"/>
      <c r="CY103" s="97"/>
      <c r="CZ103" s="97"/>
      <c r="DA103" s="97"/>
      <c r="DB103" s="97"/>
      <c r="DC103" s="97"/>
      <c r="DD103" s="97"/>
      <c r="DE103" s="97"/>
      <c r="DF103" s="97"/>
      <c r="DG103" s="97"/>
      <c r="DH103" s="97"/>
      <c r="DI103" s="97"/>
      <c r="DJ103" s="97"/>
      <c r="DK103" s="97"/>
      <c r="DL103" s="97"/>
      <c r="DM103" s="97"/>
      <c r="DN103" s="97"/>
      <c r="DO103" s="97"/>
      <c r="DP103" s="97"/>
      <c r="DQ103" s="97"/>
      <c r="DR103" s="97"/>
      <c r="DS103" s="97"/>
      <c r="DT103" s="97"/>
      <c r="DU103" s="97"/>
      <c r="DV103" s="97"/>
      <c r="DW103" s="97"/>
      <c r="DX103" s="97"/>
      <c r="DY103" s="97"/>
      <c r="DZ103" s="97"/>
      <c r="EA103" s="97"/>
      <c r="EB103" s="97"/>
      <c r="EC103" s="97"/>
      <c r="ED103" s="97"/>
      <c r="EE103" s="97"/>
      <c r="EF103" s="97"/>
      <c r="EG103" s="97"/>
      <c r="EH103" s="97"/>
      <c r="EI103" s="97"/>
    </row>
    <row r="104" spans="1:139">
      <c r="A104" s="97"/>
      <c r="B104" s="97"/>
      <c r="C104" s="97"/>
      <c r="D104" s="97"/>
      <c r="E104" s="97"/>
      <c r="F104" s="97"/>
      <c r="G104" s="97"/>
      <c r="H104" s="97"/>
      <c r="I104" s="97"/>
      <c r="J104" s="97"/>
      <c r="K104" s="97"/>
      <c r="L104" s="97"/>
      <c r="M104" s="97"/>
      <c r="N104" s="97"/>
      <c r="O104" s="97"/>
      <c r="P104" s="97"/>
      <c r="Q104" s="97"/>
      <c r="R104" s="97"/>
      <c r="S104" s="97"/>
      <c r="T104" s="97"/>
      <c r="U104" s="97"/>
      <c r="V104" s="97"/>
      <c r="W104" s="97"/>
      <c r="X104" s="97"/>
      <c r="Y104" s="97"/>
      <c r="Z104" s="97"/>
      <c r="AA104" s="97"/>
      <c r="AB104" s="97"/>
      <c r="AC104" s="97"/>
      <c r="AD104" s="97"/>
      <c r="AE104" s="97"/>
      <c r="AF104" s="97"/>
      <c r="AG104" s="97"/>
      <c r="AH104" s="97"/>
      <c r="AI104" s="97"/>
      <c r="AJ104" s="97"/>
      <c r="AK104" s="97"/>
      <c r="AL104" s="97"/>
      <c r="AM104" s="97"/>
      <c r="AN104" s="97"/>
      <c r="AO104" s="97"/>
      <c r="AP104" s="97"/>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c r="BX104" s="97"/>
      <c r="BY104" s="97"/>
      <c r="BZ104" s="97"/>
      <c r="CA104" s="97"/>
      <c r="CB104" s="97"/>
      <c r="CC104" s="97"/>
      <c r="CD104" s="97"/>
      <c r="CE104" s="97"/>
      <c r="CF104" s="97"/>
      <c r="CG104" s="97"/>
      <c r="CH104" s="97"/>
      <c r="CI104" s="97"/>
      <c r="CJ104" s="97"/>
      <c r="CK104" s="97"/>
      <c r="CL104" s="97"/>
      <c r="CM104" s="97"/>
      <c r="CN104" s="97"/>
      <c r="CO104" s="97"/>
      <c r="CP104" s="97"/>
      <c r="CQ104" s="97"/>
      <c r="CR104" s="97"/>
      <c r="CS104" s="97"/>
      <c r="CT104" s="97"/>
      <c r="CU104" s="97"/>
      <c r="CV104" s="97"/>
      <c r="CW104" s="97"/>
      <c r="CX104" s="97"/>
      <c r="CY104" s="97"/>
      <c r="CZ104" s="97"/>
      <c r="DA104" s="97"/>
      <c r="DB104" s="97"/>
      <c r="DC104" s="97"/>
      <c r="DD104" s="97"/>
      <c r="DE104" s="97"/>
      <c r="DF104" s="97"/>
      <c r="DG104" s="97"/>
      <c r="DH104" s="97"/>
      <c r="DI104" s="97"/>
      <c r="DJ104" s="97"/>
      <c r="DK104" s="97"/>
      <c r="DL104" s="97"/>
      <c r="DM104" s="97"/>
      <c r="DN104" s="97"/>
      <c r="DO104" s="97"/>
      <c r="DP104" s="97"/>
      <c r="DQ104" s="97"/>
      <c r="DR104" s="97"/>
      <c r="DS104" s="97"/>
      <c r="DT104" s="97"/>
      <c r="DU104" s="97"/>
      <c r="DV104" s="97"/>
      <c r="DW104" s="97"/>
      <c r="DX104" s="97"/>
      <c r="DY104" s="97"/>
      <c r="DZ104" s="97"/>
      <c r="EA104" s="97"/>
      <c r="EB104" s="97"/>
      <c r="EC104" s="97"/>
      <c r="ED104" s="97"/>
      <c r="EE104" s="97"/>
      <c r="EF104" s="97"/>
      <c r="EG104" s="97"/>
      <c r="EH104" s="97"/>
      <c r="EI104" s="97"/>
    </row>
    <row r="105" spans="1:139">
      <c r="A105" s="97"/>
      <c r="B105" s="97"/>
      <c r="C105" s="97"/>
      <c r="D105" s="97"/>
      <c r="E105" s="97"/>
      <c r="F105" s="97"/>
      <c r="G105" s="97"/>
      <c r="H105" s="97"/>
      <c r="I105" s="97"/>
      <c r="J105" s="97"/>
      <c r="K105" s="97"/>
      <c r="L105" s="97"/>
      <c r="M105" s="97"/>
      <c r="N105" s="97"/>
      <c r="O105" s="97"/>
      <c r="P105" s="97"/>
      <c r="Q105" s="97"/>
      <c r="R105" s="97"/>
      <c r="S105" s="97"/>
      <c r="T105" s="97"/>
      <c r="U105" s="97"/>
      <c r="V105" s="97"/>
      <c r="W105" s="97"/>
      <c r="X105" s="97"/>
      <c r="Y105" s="97"/>
      <c r="Z105" s="97"/>
      <c r="AA105" s="97"/>
      <c r="AB105" s="97"/>
      <c r="AC105" s="97"/>
      <c r="AD105" s="97"/>
      <c r="AE105" s="97"/>
      <c r="AF105" s="97"/>
      <c r="AG105" s="97"/>
      <c r="AH105" s="97"/>
      <c r="AI105" s="97"/>
      <c r="AJ105" s="97"/>
      <c r="AK105" s="97"/>
      <c r="AL105" s="97"/>
      <c r="AM105" s="97"/>
      <c r="AN105" s="97"/>
      <c r="AO105" s="97"/>
      <c r="AP105" s="97"/>
      <c r="AQ105" s="97"/>
      <c r="AR105" s="97"/>
      <c r="AS105" s="97"/>
      <c r="AT105" s="97"/>
      <c r="AU105" s="97"/>
      <c r="AV105" s="97"/>
      <c r="AW105" s="97"/>
      <c r="AX105" s="97"/>
      <c r="AY105" s="97"/>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97"/>
      <c r="BV105" s="97"/>
      <c r="BW105" s="97"/>
      <c r="BX105" s="97"/>
      <c r="BY105" s="97"/>
      <c r="BZ105" s="97"/>
      <c r="CA105" s="97"/>
      <c r="CB105" s="97"/>
      <c r="CC105" s="97"/>
      <c r="CD105" s="97"/>
      <c r="CE105" s="97"/>
      <c r="CF105" s="97"/>
      <c r="CG105" s="97"/>
      <c r="CH105" s="97"/>
      <c r="CI105" s="97"/>
      <c r="CJ105" s="97"/>
      <c r="CK105" s="97"/>
      <c r="CL105" s="97"/>
      <c r="CM105" s="97"/>
      <c r="CN105" s="97"/>
      <c r="CO105" s="97"/>
      <c r="CP105" s="97"/>
      <c r="CQ105" s="97"/>
      <c r="CR105" s="97"/>
      <c r="CS105" s="97"/>
      <c r="CT105" s="97"/>
      <c r="CU105" s="97"/>
      <c r="CV105" s="97"/>
      <c r="CW105" s="97"/>
      <c r="CX105" s="97"/>
      <c r="CY105" s="97"/>
      <c r="CZ105" s="97"/>
      <c r="DA105" s="97"/>
      <c r="DB105" s="97"/>
      <c r="DC105" s="97"/>
      <c r="DD105" s="97"/>
      <c r="DE105" s="97"/>
      <c r="DF105" s="97"/>
      <c r="DG105" s="97"/>
      <c r="DH105" s="97"/>
      <c r="DI105" s="97"/>
      <c r="DJ105" s="97"/>
      <c r="DK105" s="97"/>
      <c r="DL105" s="97"/>
      <c r="DM105" s="97"/>
      <c r="DN105" s="97"/>
      <c r="DO105" s="97"/>
      <c r="DP105" s="97"/>
      <c r="DQ105" s="97"/>
      <c r="DR105" s="97"/>
      <c r="DS105" s="97"/>
      <c r="DT105" s="97"/>
      <c r="DU105" s="97"/>
      <c r="DV105" s="97"/>
      <c r="DW105" s="97"/>
      <c r="DX105" s="97"/>
      <c r="DY105" s="97"/>
      <c r="DZ105" s="97"/>
      <c r="EA105" s="97"/>
      <c r="EB105" s="97"/>
      <c r="EC105" s="97"/>
      <c r="ED105" s="97"/>
      <c r="EE105" s="97"/>
      <c r="EF105" s="97"/>
      <c r="EG105" s="97"/>
      <c r="EH105" s="97"/>
      <c r="EI105" s="97"/>
    </row>
    <row r="106" spans="1:139">
      <c r="A106" s="97"/>
      <c r="B106" s="97"/>
      <c r="C106" s="97"/>
      <c r="D106" s="97"/>
      <c r="E106" s="97"/>
      <c r="F106" s="97"/>
      <c r="G106" s="97"/>
      <c r="H106" s="97"/>
      <c r="I106" s="97"/>
      <c r="J106" s="97"/>
      <c r="K106" s="97"/>
      <c r="L106" s="97"/>
      <c r="M106" s="97"/>
      <c r="N106" s="97"/>
      <c r="O106" s="97"/>
      <c r="P106" s="97"/>
      <c r="Q106" s="97"/>
      <c r="R106" s="97"/>
      <c r="S106" s="97"/>
      <c r="T106" s="97"/>
      <c r="U106" s="97"/>
      <c r="V106" s="97"/>
      <c r="W106" s="97"/>
      <c r="X106" s="97"/>
      <c r="Y106" s="97"/>
      <c r="Z106" s="97"/>
      <c r="AA106" s="97"/>
      <c r="AB106" s="97"/>
      <c r="AC106" s="97"/>
      <c r="AD106" s="97"/>
      <c r="AE106" s="97"/>
      <c r="AF106" s="97"/>
      <c r="AG106" s="9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c r="BX106" s="97"/>
      <c r="BY106" s="97"/>
      <c r="BZ106" s="97"/>
      <c r="CA106" s="97"/>
      <c r="CB106" s="97"/>
      <c r="CC106" s="97"/>
      <c r="CD106" s="97"/>
      <c r="CE106" s="97"/>
      <c r="CF106" s="97"/>
      <c r="CG106" s="97"/>
      <c r="CH106" s="97"/>
      <c r="CI106" s="97"/>
      <c r="CJ106" s="97"/>
      <c r="CK106" s="97"/>
      <c r="CL106" s="97"/>
      <c r="CM106" s="97"/>
      <c r="CN106" s="97"/>
      <c r="CO106" s="97"/>
      <c r="CP106" s="97"/>
      <c r="CQ106" s="97"/>
      <c r="CR106" s="97"/>
      <c r="CS106" s="97"/>
      <c r="CT106" s="97"/>
      <c r="CU106" s="97"/>
      <c r="CV106" s="97"/>
      <c r="CW106" s="97"/>
      <c r="CX106" s="97"/>
      <c r="CY106" s="97"/>
      <c r="CZ106" s="97"/>
      <c r="DA106" s="97"/>
      <c r="DB106" s="97"/>
      <c r="DC106" s="97"/>
      <c r="DD106" s="97"/>
      <c r="DE106" s="97"/>
      <c r="DF106" s="97"/>
      <c r="DG106" s="97"/>
      <c r="DH106" s="97"/>
      <c r="DI106" s="97"/>
      <c r="DJ106" s="97"/>
      <c r="DK106" s="97"/>
      <c r="DL106" s="97"/>
      <c r="DM106" s="97"/>
      <c r="DN106" s="97"/>
      <c r="DO106" s="97"/>
      <c r="DP106" s="97"/>
      <c r="DQ106" s="97"/>
      <c r="DR106" s="97"/>
      <c r="DS106" s="97"/>
      <c r="DT106" s="97"/>
      <c r="DU106" s="97"/>
      <c r="DV106" s="97"/>
      <c r="DW106" s="97"/>
      <c r="DX106" s="97"/>
      <c r="DY106" s="97"/>
      <c r="DZ106" s="97"/>
      <c r="EA106" s="97"/>
      <c r="EB106" s="97"/>
      <c r="EC106" s="97"/>
      <c r="ED106" s="97"/>
      <c r="EE106" s="97"/>
      <c r="EF106" s="97"/>
      <c r="EG106" s="97"/>
      <c r="EH106" s="97"/>
      <c r="EI106" s="97"/>
    </row>
    <row r="107" spans="1:139">
      <c r="A107" s="97"/>
      <c r="B107" s="97"/>
      <c r="C107" s="97"/>
      <c r="D107" s="97"/>
      <c r="E107" s="97"/>
      <c r="F107" s="97"/>
      <c r="G107" s="97"/>
      <c r="H107" s="97"/>
      <c r="I107" s="97"/>
      <c r="J107" s="97"/>
      <c r="K107" s="97"/>
      <c r="L107" s="97"/>
      <c r="M107" s="97"/>
      <c r="N107" s="97"/>
      <c r="O107" s="97"/>
      <c r="P107" s="97"/>
      <c r="Q107" s="97"/>
      <c r="R107" s="97"/>
      <c r="S107" s="97"/>
      <c r="T107" s="97"/>
      <c r="U107" s="97"/>
      <c r="V107" s="97"/>
      <c r="W107" s="97"/>
      <c r="X107" s="97"/>
      <c r="Y107" s="97"/>
      <c r="Z107" s="97"/>
      <c r="AA107" s="97"/>
      <c r="AB107" s="97"/>
      <c r="AC107" s="97"/>
      <c r="AD107" s="97"/>
      <c r="AE107" s="97"/>
      <c r="AF107" s="97"/>
      <c r="AG107" s="97"/>
      <c r="AH107" s="97"/>
      <c r="AI107" s="97"/>
      <c r="AJ107" s="97"/>
      <c r="AK107" s="97"/>
      <c r="AL107" s="97"/>
      <c r="AM107" s="97"/>
      <c r="AN107" s="97"/>
      <c r="AO107" s="97"/>
      <c r="AP107" s="97"/>
      <c r="AQ107" s="97"/>
      <c r="AR107" s="97"/>
      <c r="AS107" s="97"/>
      <c r="AT107" s="97"/>
      <c r="AU107" s="97"/>
      <c r="AV107" s="97"/>
      <c r="AW107" s="97"/>
      <c r="AX107" s="97"/>
      <c r="AY107" s="97"/>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c r="BX107" s="97"/>
      <c r="BY107" s="97"/>
      <c r="BZ107" s="97"/>
      <c r="CA107" s="97"/>
      <c r="CB107" s="97"/>
      <c r="CC107" s="97"/>
      <c r="CD107" s="97"/>
      <c r="CE107" s="97"/>
      <c r="CF107" s="97"/>
      <c r="CG107" s="97"/>
      <c r="CH107" s="97"/>
      <c r="CI107" s="97"/>
      <c r="CJ107" s="97"/>
      <c r="CK107" s="97"/>
      <c r="CL107" s="97"/>
      <c r="CM107" s="97"/>
      <c r="CN107" s="97"/>
      <c r="CO107" s="97"/>
      <c r="CP107" s="97"/>
      <c r="CQ107" s="97"/>
      <c r="CR107" s="97"/>
      <c r="CS107" s="97"/>
      <c r="CT107" s="97"/>
      <c r="CU107" s="97"/>
      <c r="CV107" s="97"/>
      <c r="CW107" s="97"/>
      <c r="CX107" s="97"/>
      <c r="CY107" s="97"/>
      <c r="CZ107" s="97"/>
      <c r="DA107" s="97"/>
      <c r="DB107" s="97"/>
      <c r="DC107" s="97"/>
      <c r="DD107" s="97"/>
      <c r="DE107" s="97"/>
      <c r="DF107" s="97"/>
      <c r="DG107" s="97"/>
      <c r="DH107" s="97"/>
      <c r="DI107" s="97"/>
      <c r="DJ107" s="97"/>
      <c r="DK107" s="97"/>
      <c r="DL107" s="97"/>
      <c r="DM107" s="97"/>
      <c r="DN107" s="97"/>
      <c r="DO107" s="97"/>
      <c r="DP107" s="97"/>
      <c r="DQ107" s="97"/>
      <c r="DR107" s="97"/>
      <c r="DS107" s="97"/>
      <c r="DT107" s="97"/>
      <c r="DU107" s="97"/>
      <c r="DV107" s="97"/>
      <c r="DW107" s="97"/>
      <c r="DX107" s="97"/>
      <c r="DY107" s="97"/>
      <c r="DZ107" s="97"/>
      <c r="EA107" s="97"/>
      <c r="EB107" s="97"/>
      <c r="EC107" s="97"/>
      <c r="ED107" s="97"/>
      <c r="EE107" s="97"/>
      <c r="EF107" s="97"/>
      <c r="EG107" s="97"/>
      <c r="EH107" s="97"/>
      <c r="EI107" s="97"/>
    </row>
    <row r="108" spans="1:139">
      <c r="A108" s="97"/>
      <c r="B108" s="97"/>
      <c r="C108" s="97"/>
      <c r="D108" s="97"/>
      <c r="E108" s="97"/>
      <c r="F108" s="97"/>
      <c r="G108" s="97"/>
      <c r="H108" s="97"/>
      <c r="I108" s="97"/>
      <c r="J108" s="97"/>
      <c r="K108" s="97"/>
      <c r="L108" s="97"/>
      <c r="M108" s="97"/>
      <c r="N108" s="97"/>
      <c r="O108" s="97"/>
      <c r="P108" s="97"/>
      <c r="Q108" s="97"/>
      <c r="R108" s="97"/>
      <c r="S108" s="97"/>
      <c r="T108" s="97"/>
      <c r="U108" s="97"/>
      <c r="V108" s="97"/>
      <c r="W108" s="97"/>
      <c r="X108" s="97"/>
      <c r="Y108" s="97"/>
      <c r="Z108" s="97"/>
      <c r="AA108" s="97"/>
      <c r="AB108" s="97"/>
      <c r="AC108" s="97"/>
      <c r="AD108" s="97"/>
      <c r="AE108" s="97"/>
      <c r="AF108" s="97"/>
      <c r="AG108" s="97"/>
      <c r="AH108" s="97"/>
      <c r="AI108" s="97"/>
      <c r="AJ108" s="97"/>
      <c r="AK108" s="97"/>
      <c r="AL108" s="97"/>
      <c r="AM108" s="97"/>
      <c r="AN108" s="97"/>
      <c r="AO108" s="97"/>
      <c r="AP108" s="97"/>
      <c r="AQ108" s="97"/>
      <c r="AR108" s="97"/>
      <c r="AS108" s="97"/>
      <c r="AT108" s="97"/>
      <c r="AU108" s="97"/>
      <c r="AV108" s="97"/>
      <c r="AW108" s="97"/>
      <c r="AX108" s="97"/>
      <c r="AY108" s="97"/>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c r="BX108" s="97"/>
      <c r="BY108" s="97"/>
      <c r="BZ108" s="97"/>
      <c r="CA108" s="97"/>
      <c r="CB108" s="97"/>
      <c r="CC108" s="97"/>
      <c r="CD108" s="97"/>
      <c r="CE108" s="97"/>
      <c r="CF108" s="97"/>
      <c r="CG108" s="97"/>
      <c r="CH108" s="97"/>
      <c r="CI108" s="97"/>
      <c r="CJ108" s="97"/>
      <c r="CK108" s="97"/>
      <c r="CL108" s="97"/>
      <c r="CM108" s="97"/>
      <c r="CN108" s="97"/>
      <c r="CO108" s="97"/>
      <c r="CP108" s="97"/>
      <c r="CQ108" s="97"/>
      <c r="CR108" s="97"/>
      <c r="CS108" s="97"/>
      <c r="CT108" s="97"/>
      <c r="CU108" s="97"/>
      <c r="CV108" s="97"/>
      <c r="CW108" s="97"/>
      <c r="CX108" s="97"/>
      <c r="CY108" s="97"/>
      <c r="CZ108" s="97"/>
      <c r="DA108" s="97"/>
      <c r="DB108" s="97"/>
      <c r="DC108" s="97"/>
      <c r="DD108" s="97"/>
      <c r="DE108" s="97"/>
      <c r="DF108" s="97"/>
      <c r="DG108" s="97"/>
      <c r="DH108" s="97"/>
      <c r="DI108" s="97"/>
      <c r="DJ108" s="97"/>
      <c r="DK108" s="97"/>
      <c r="DL108" s="97"/>
      <c r="DM108" s="97"/>
      <c r="DN108" s="97"/>
      <c r="DO108" s="97"/>
      <c r="DP108" s="97"/>
      <c r="DQ108" s="97"/>
      <c r="DR108" s="97"/>
      <c r="DS108" s="97"/>
      <c r="DT108" s="97"/>
      <c r="DU108" s="97"/>
      <c r="DV108" s="97"/>
      <c r="DW108" s="97"/>
      <c r="DX108" s="97"/>
      <c r="DY108" s="97"/>
      <c r="DZ108" s="97"/>
      <c r="EA108" s="97"/>
      <c r="EB108" s="97"/>
      <c r="EC108" s="97"/>
      <c r="ED108" s="97"/>
      <c r="EE108" s="97"/>
      <c r="EF108" s="97"/>
      <c r="EG108" s="97"/>
      <c r="EH108" s="97"/>
      <c r="EI108" s="97"/>
    </row>
    <row r="109" spans="1:139">
      <c r="A109" s="97"/>
      <c r="B109" s="97"/>
      <c r="C109" s="97"/>
      <c r="D109" s="97"/>
      <c r="E109" s="97"/>
      <c r="F109" s="97"/>
      <c r="G109" s="97"/>
      <c r="H109" s="97"/>
      <c r="I109" s="97"/>
      <c r="J109" s="97"/>
      <c r="K109" s="97"/>
      <c r="L109" s="97"/>
      <c r="M109" s="97"/>
      <c r="N109" s="97"/>
      <c r="O109" s="97"/>
      <c r="P109" s="97"/>
      <c r="Q109" s="97"/>
      <c r="R109" s="97"/>
      <c r="S109" s="97"/>
      <c r="T109" s="97"/>
      <c r="U109" s="97"/>
      <c r="V109" s="97"/>
      <c r="W109" s="97"/>
      <c r="X109" s="97"/>
      <c r="Y109" s="97"/>
      <c r="Z109" s="97"/>
      <c r="AA109" s="97"/>
      <c r="AB109" s="97"/>
      <c r="AC109" s="97"/>
      <c r="AD109" s="97"/>
      <c r="AE109" s="97"/>
      <c r="AF109" s="97"/>
      <c r="AG109" s="9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c r="BX109" s="97"/>
      <c r="BY109" s="97"/>
      <c r="BZ109" s="97"/>
      <c r="CA109" s="97"/>
      <c r="CB109" s="97"/>
      <c r="CC109" s="97"/>
      <c r="CD109" s="97"/>
      <c r="CE109" s="97"/>
      <c r="CF109" s="97"/>
      <c r="CG109" s="97"/>
      <c r="CH109" s="97"/>
      <c r="CI109" s="97"/>
      <c r="CJ109" s="97"/>
      <c r="CK109" s="97"/>
      <c r="CL109" s="97"/>
      <c r="CM109" s="97"/>
      <c r="CN109" s="97"/>
      <c r="CO109" s="97"/>
      <c r="CP109" s="97"/>
      <c r="CQ109" s="97"/>
      <c r="CR109" s="97"/>
      <c r="CS109" s="97"/>
      <c r="CT109" s="97"/>
      <c r="CU109" s="97"/>
      <c r="CV109" s="97"/>
      <c r="CW109" s="97"/>
      <c r="CX109" s="97"/>
      <c r="CY109" s="97"/>
      <c r="CZ109" s="97"/>
      <c r="DA109" s="97"/>
      <c r="DB109" s="97"/>
      <c r="DC109" s="97"/>
      <c r="DD109" s="97"/>
      <c r="DE109" s="97"/>
      <c r="DF109" s="97"/>
      <c r="DG109" s="97"/>
      <c r="DH109" s="97"/>
      <c r="DI109" s="97"/>
      <c r="DJ109" s="97"/>
      <c r="DK109" s="97"/>
      <c r="DL109" s="97"/>
      <c r="DM109" s="97"/>
      <c r="DN109" s="97"/>
      <c r="DO109" s="97"/>
      <c r="DP109" s="97"/>
      <c r="DQ109" s="97"/>
      <c r="DR109" s="97"/>
      <c r="DS109" s="97"/>
      <c r="DT109" s="97"/>
      <c r="DU109" s="97"/>
      <c r="DV109" s="97"/>
      <c r="DW109" s="97"/>
      <c r="DX109" s="97"/>
      <c r="DY109" s="97"/>
      <c r="DZ109" s="97"/>
      <c r="EA109" s="97"/>
      <c r="EB109" s="97"/>
      <c r="EC109" s="97"/>
      <c r="ED109" s="97"/>
      <c r="EE109" s="97"/>
      <c r="EF109" s="97"/>
      <c r="EG109" s="97"/>
      <c r="EH109" s="97"/>
      <c r="EI109" s="97"/>
    </row>
    <row r="110" spans="1:139">
      <c r="A110" s="97"/>
      <c r="B110" s="97"/>
      <c r="C110" s="97"/>
      <c r="D110" s="97"/>
      <c r="E110" s="97"/>
      <c r="F110" s="97"/>
      <c r="G110" s="97"/>
      <c r="H110" s="97"/>
      <c r="I110" s="97"/>
      <c r="J110" s="97"/>
      <c r="K110" s="97"/>
      <c r="L110" s="97"/>
      <c r="M110" s="97"/>
      <c r="N110" s="97"/>
      <c r="O110" s="97"/>
      <c r="P110" s="97"/>
      <c r="Q110" s="97"/>
      <c r="R110" s="97"/>
      <c r="S110" s="97"/>
      <c r="T110" s="97"/>
      <c r="U110" s="97"/>
      <c r="V110" s="97"/>
      <c r="W110" s="97"/>
      <c r="X110" s="97"/>
      <c r="Y110" s="97"/>
      <c r="Z110" s="97"/>
      <c r="AA110" s="97"/>
      <c r="AB110" s="97"/>
      <c r="AC110" s="97"/>
      <c r="AD110" s="97"/>
      <c r="AE110" s="97"/>
      <c r="AF110" s="97"/>
      <c r="AG110" s="97"/>
      <c r="AH110" s="97"/>
      <c r="AI110" s="97"/>
      <c r="AJ110" s="97"/>
      <c r="AK110" s="97"/>
      <c r="AL110" s="97"/>
      <c r="AM110" s="97"/>
      <c r="AN110" s="97"/>
      <c r="AO110" s="97"/>
      <c r="AP110" s="97"/>
      <c r="AQ110" s="97"/>
      <c r="AR110" s="97"/>
      <c r="AS110" s="97"/>
      <c r="AT110" s="97"/>
      <c r="AU110" s="97"/>
      <c r="AV110" s="97"/>
      <c r="AW110" s="97"/>
      <c r="AX110" s="97"/>
      <c r="AY110" s="97"/>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c r="BX110" s="97"/>
      <c r="BY110" s="97"/>
      <c r="BZ110" s="97"/>
      <c r="CA110" s="97"/>
      <c r="CB110" s="97"/>
      <c r="CC110" s="97"/>
      <c r="CD110" s="97"/>
      <c r="CE110" s="97"/>
      <c r="CF110" s="97"/>
      <c r="CG110" s="97"/>
      <c r="CH110" s="97"/>
      <c r="CI110" s="97"/>
      <c r="CJ110" s="97"/>
      <c r="CK110" s="97"/>
      <c r="CL110" s="97"/>
      <c r="CM110" s="97"/>
      <c r="CN110" s="97"/>
      <c r="CO110" s="97"/>
      <c r="CP110" s="97"/>
      <c r="CQ110" s="97"/>
      <c r="CR110" s="97"/>
      <c r="CS110" s="97"/>
      <c r="CT110" s="97"/>
      <c r="CU110" s="97"/>
      <c r="CV110" s="97"/>
      <c r="CW110" s="97"/>
      <c r="CX110" s="97"/>
      <c r="CY110" s="97"/>
      <c r="CZ110" s="97"/>
      <c r="DA110" s="97"/>
      <c r="DB110" s="97"/>
      <c r="DC110" s="97"/>
      <c r="DD110" s="97"/>
      <c r="DE110" s="97"/>
      <c r="DF110" s="97"/>
      <c r="DG110" s="97"/>
      <c r="DH110" s="97"/>
      <c r="DI110" s="97"/>
      <c r="DJ110" s="97"/>
      <c r="DK110" s="97"/>
      <c r="DL110" s="97"/>
      <c r="DM110" s="97"/>
      <c r="DN110" s="97"/>
      <c r="DO110" s="97"/>
      <c r="DP110" s="97"/>
      <c r="DQ110" s="97"/>
      <c r="DR110" s="97"/>
      <c r="DS110" s="97"/>
      <c r="DT110" s="97"/>
      <c r="DU110" s="97"/>
      <c r="DV110" s="97"/>
      <c r="DW110" s="97"/>
      <c r="DX110" s="97"/>
      <c r="DY110" s="97"/>
      <c r="DZ110" s="97"/>
      <c r="EA110" s="97"/>
      <c r="EB110" s="97"/>
      <c r="EC110" s="97"/>
      <c r="ED110" s="97"/>
      <c r="EE110" s="97"/>
      <c r="EF110" s="97"/>
      <c r="EG110" s="97"/>
      <c r="EH110" s="97"/>
      <c r="EI110" s="97"/>
    </row>
    <row r="111" spans="1:139">
      <c r="A111" s="97"/>
      <c r="B111" s="97"/>
      <c r="C111" s="97"/>
      <c r="D111" s="97"/>
      <c r="E111" s="97"/>
      <c r="F111" s="97"/>
      <c r="G111" s="97"/>
      <c r="H111" s="97"/>
      <c r="I111" s="97"/>
      <c r="J111" s="97"/>
      <c r="K111" s="97"/>
      <c r="L111" s="97"/>
      <c r="M111" s="97"/>
      <c r="N111" s="97"/>
      <c r="O111" s="97"/>
      <c r="P111" s="97"/>
      <c r="Q111" s="97"/>
      <c r="R111" s="97"/>
      <c r="S111" s="97"/>
      <c r="T111" s="97"/>
      <c r="U111" s="97"/>
      <c r="V111" s="97"/>
      <c r="W111" s="97"/>
      <c r="X111" s="97"/>
      <c r="Y111" s="97"/>
      <c r="Z111" s="97"/>
      <c r="AA111" s="97"/>
      <c r="AB111" s="97"/>
      <c r="AC111" s="97"/>
      <c r="AD111" s="97"/>
      <c r="AE111" s="97"/>
      <c r="AF111" s="97"/>
      <c r="AG111" s="97"/>
      <c r="AH111" s="97"/>
      <c r="AI111" s="97"/>
      <c r="AJ111" s="97"/>
      <c r="AK111" s="97"/>
      <c r="AL111" s="97"/>
      <c r="AM111" s="97"/>
      <c r="AN111" s="97"/>
      <c r="AO111" s="97"/>
      <c r="AP111" s="97"/>
      <c r="AQ111" s="97"/>
      <c r="AR111" s="97"/>
      <c r="AS111" s="97"/>
      <c r="AT111" s="97"/>
      <c r="AU111" s="97"/>
      <c r="AV111" s="97"/>
      <c r="AW111" s="97"/>
      <c r="AX111" s="97"/>
      <c r="AY111" s="97"/>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c r="BX111" s="97"/>
      <c r="BY111" s="97"/>
      <c r="BZ111" s="97"/>
      <c r="CA111" s="97"/>
      <c r="CB111" s="97"/>
      <c r="CC111" s="97"/>
      <c r="CD111" s="97"/>
      <c r="CE111" s="97"/>
      <c r="CF111" s="97"/>
      <c r="CG111" s="97"/>
      <c r="CH111" s="97"/>
      <c r="CI111" s="97"/>
      <c r="CJ111" s="97"/>
      <c r="CK111" s="97"/>
      <c r="CL111" s="97"/>
      <c r="CM111" s="97"/>
      <c r="CN111" s="97"/>
      <c r="CO111" s="97"/>
      <c r="CP111" s="97"/>
      <c r="CQ111" s="97"/>
      <c r="CR111" s="97"/>
      <c r="CS111" s="97"/>
      <c r="CT111" s="97"/>
      <c r="CU111" s="97"/>
      <c r="CV111" s="97"/>
      <c r="CW111" s="97"/>
      <c r="CX111" s="97"/>
      <c r="CY111" s="97"/>
      <c r="CZ111" s="97"/>
      <c r="DA111" s="97"/>
      <c r="DB111" s="97"/>
      <c r="DC111" s="97"/>
      <c r="DD111" s="97"/>
      <c r="DE111" s="97"/>
      <c r="DF111" s="97"/>
      <c r="DG111" s="97"/>
      <c r="DH111" s="97"/>
      <c r="DI111" s="97"/>
      <c r="DJ111" s="97"/>
      <c r="DK111" s="97"/>
      <c r="DL111" s="97"/>
      <c r="DM111" s="97"/>
      <c r="DN111" s="97"/>
      <c r="DO111" s="97"/>
      <c r="DP111" s="97"/>
      <c r="DQ111" s="97"/>
      <c r="DR111" s="97"/>
      <c r="DS111" s="97"/>
      <c r="DT111" s="97"/>
      <c r="DU111" s="97"/>
      <c r="DV111" s="97"/>
      <c r="DW111" s="97"/>
      <c r="DX111" s="97"/>
      <c r="DY111" s="97"/>
      <c r="DZ111" s="97"/>
      <c r="EA111" s="97"/>
      <c r="EB111" s="97"/>
      <c r="EC111" s="97"/>
      <c r="ED111" s="97"/>
      <c r="EE111" s="97"/>
      <c r="EF111" s="97"/>
      <c r="EG111" s="97"/>
      <c r="EH111" s="97"/>
      <c r="EI111" s="97"/>
    </row>
    <row r="112" spans="1:139">
      <c r="A112" s="97"/>
      <c r="B112" s="97"/>
      <c r="C112" s="97"/>
      <c r="D112" s="97"/>
      <c r="E112" s="97"/>
      <c r="F112" s="97"/>
      <c r="G112" s="97"/>
      <c r="H112" s="97"/>
      <c r="I112" s="97"/>
      <c r="J112" s="97"/>
      <c r="K112" s="97"/>
      <c r="L112" s="97"/>
      <c r="M112" s="97"/>
      <c r="N112" s="97"/>
      <c r="O112" s="97"/>
      <c r="P112" s="97"/>
      <c r="Q112" s="97"/>
      <c r="R112" s="97"/>
      <c r="S112" s="97"/>
      <c r="T112" s="97"/>
      <c r="U112" s="97"/>
      <c r="V112" s="97"/>
      <c r="W112" s="97"/>
      <c r="X112" s="97"/>
      <c r="Y112" s="97"/>
      <c r="Z112" s="97"/>
      <c r="AA112" s="97"/>
      <c r="AB112" s="97"/>
      <c r="AC112" s="97"/>
      <c r="AD112" s="97"/>
      <c r="AE112" s="97"/>
      <c r="AF112" s="97"/>
      <c r="AG112" s="97"/>
      <c r="AH112" s="97"/>
      <c r="AI112" s="97"/>
      <c r="AJ112" s="97"/>
      <c r="AK112" s="97"/>
      <c r="AL112" s="97"/>
      <c r="AM112" s="97"/>
      <c r="AN112" s="97"/>
      <c r="AO112" s="97"/>
      <c r="AP112" s="97"/>
      <c r="AQ112" s="97"/>
      <c r="AR112" s="97"/>
      <c r="AS112" s="97"/>
      <c r="AT112" s="97"/>
      <c r="AU112" s="97"/>
      <c r="AV112" s="97"/>
      <c r="AW112" s="97"/>
      <c r="AX112" s="97"/>
      <c r="AY112" s="97"/>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c r="BX112" s="97"/>
      <c r="BY112" s="97"/>
      <c r="BZ112" s="97"/>
      <c r="CA112" s="97"/>
      <c r="CB112" s="97"/>
      <c r="CC112" s="97"/>
      <c r="CD112" s="97"/>
      <c r="CE112" s="97"/>
      <c r="CF112" s="97"/>
      <c r="CG112" s="97"/>
      <c r="CH112" s="97"/>
      <c r="CI112" s="97"/>
      <c r="CJ112" s="97"/>
      <c r="CK112" s="97"/>
      <c r="CL112" s="97"/>
      <c r="CM112" s="97"/>
      <c r="CN112" s="97"/>
      <c r="CO112" s="97"/>
      <c r="CP112" s="97"/>
      <c r="CQ112" s="97"/>
      <c r="CR112" s="97"/>
      <c r="CS112" s="97"/>
      <c r="CT112" s="97"/>
      <c r="CU112" s="97"/>
      <c r="CV112" s="97"/>
      <c r="CW112" s="97"/>
      <c r="CX112" s="97"/>
      <c r="CY112" s="97"/>
      <c r="CZ112" s="97"/>
      <c r="DA112" s="97"/>
      <c r="DB112" s="97"/>
      <c r="DC112" s="97"/>
      <c r="DD112" s="97"/>
      <c r="DE112" s="97"/>
      <c r="DF112" s="97"/>
      <c r="DG112" s="97"/>
      <c r="DH112" s="97"/>
      <c r="DI112" s="97"/>
      <c r="DJ112" s="97"/>
      <c r="DK112" s="97"/>
      <c r="DL112" s="97"/>
      <c r="DM112" s="97"/>
      <c r="DN112" s="97"/>
      <c r="DO112" s="97"/>
      <c r="DP112" s="97"/>
      <c r="DQ112" s="97"/>
      <c r="DR112" s="97"/>
      <c r="DS112" s="97"/>
      <c r="DT112" s="97"/>
      <c r="DU112" s="97"/>
      <c r="DV112" s="97"/>
      <c r="DW112" s="97"/>
      <c r="DX112" s="97"/>
      <c r="DY112" s="97"/>
      <c r="DZ112" s="97"/>
      <c r="EA112" s="97"/>
      <c r="EB112" s="97"/>
      <c r="EC112" s="97"/>
      <c r="ED112" s="97"/>
      <c r="EE112" s="97"/>
      <c r="EF112" s="97"/>
      <c r="EG112" s="97"/>
      <c r="EH112" s="97"/>
      <c r="EI112" s="97"/>
    </row>
    <row r="113" spans="1:139">
      <c r="A113" s="97"/>
      <c r="B113" s="97"/>
      <c r="C113" s="97"/>
      <c r="D113" s="97"/>
      <c r="E113" s="97"/>
      <c r="F113" s="97"/>
      <c r="G113" s="97"/>
      <c r="H113" s="97"/>
      <c r="I113" s="97"/>
      <c r="J113" s="97"/>
      <c r="K113" s="97"/>
      <c r="L113" s="97"/>
      <c r="M113" s="97"/>
      <c r="N113" s="97"/>
      <c r="O113" s="97"/>
      <c r="P113" s="97"/>
      <c r="Q113" s="97"/>
      <c r="R113" s="97"/>
      <c r="S113" s="97"/>
      <c r="T113" s="97"/>
      <c r="U113" s="97"/>
      <c r="V113" s="97"/>
      <c r="W113" s="97"/>
      <c r="X113" s="97"/>
      <c r="Y113" s="97"/>
      <c r="Z113" s="97"/>
      <c r="AA113" s="97"/>
      <c r="AB113" s="97"/>
      <c r="AC113" s="97"/>
      <c r="AD113" s="97"/>
      <c r="AE113" s="97"/>
      <c r="AF113" s="97"/>
      <c r="AG113" s="97"/>
      <c r="AH113" s="97"/>
      <c r="AI113" s="97"/>
      <c r="AJ113" s="97"/>
      <c r="AK113" s="97"/>
      <c r="AL113" s="97"/>
      <c r="AM113" s="97"/>
      <c r="AN113" s="97"/>
      <c r="AO113" s="97"/>
      <c r="AP113" s="97"/>
      <c r="AQ113" s="97"/>
      <c r="AR113" s="97"/>
      <c r="AS113" s="97"/>
      <c r="AT113" s="97"/>
      <c r="AU113" s="97"/>
      <c r="AV113" s="97"/>
      <c r="AW113" s="97"/>
      <c r="AX113" s="97"/>
      <c r="AY113" s="97"/>
      <c r="AZ113" s="97"/>
      <c r="BA113" s="97"/>
      <c r="BB113" s="97"/>
      <c r="BC113" s="97"/>
      <c r="BD113" s="97"/>
      <c r="BE113" s="97"/>
      <c r="BF113" s="97"/>
      <c r="BG113" s="97"/>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7"/>
    </row>
    <row r="114" spans="1:139">
      <c r="A114" s="97"/>
      <c r="B114" s="97"/>
      <c r="C114" s="97"/>
      <c r="D114" s="97"/>
      <c r="E114" s="97"/>
      <c r="F114" s="97"/>
      <c r="G114" s="97"/>
      <c r="H114" s="97"/>
      <c r="I114" s="97"/>
      <c r="J114" s="97"/>
      <c r="K114" s="97"/>
      <c r="L114" s="97"/>
      <c r="M114" s="97"/>
      <c r="N114" s="97"/>
      <c r="O114" s="97"/>
      <c r="P114" s="97"/>
      <c r="Q114" s="97"/>
      <c r="R114" s="97"/>
      <c r="S114" s="97"/>
      <c r="T114" s="97"/>
      <c r="U114" s="97"/>
      <c r="V114" s="97"/>
      <c r="W114" s="97"/>
      <c r="X114" s="97"/>
      <c r="Y114" s="97"/>
      <c r="Z114" s="97"/>
      <c r="AA114" s="97"/>
      <c r="AB114" s="97"/>
      <c r="AC114" s="97"/>
      <c r="AD114" s="97"/>
      <c r="AE114" s="97"/>
      <c r="AF114" s="97"/>
      <c r="AG114" s="97"/>
      <c r="AH114" s="97"/>
      <c r="AI114" s="97"/>
      <c r="AJ114" s="97"/>
      <c r="AK114" s="97"/>
      <c r="AL114" s="97"/>
      <c r="AM114" s="97"/>
      <c r="AN114" s="97"/>
      <c r="AO114" s="97"/>
      <c r="AP114" s="97"/>
      <c r="AQ114" s="97"/>
      <c r="AR114" s="97"/>
      <c r="AS114" s="97"/>
      <c r="AT114" s="97"/>
      <c r="AU114" s="97"/>
      <c r="AV114" s="97"/>
      <c r="AW114" s="97"/>
      <c r="AX114" s="97"/>
      <c r="AY114" s="97"/>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c r="BX114" s="97"/>
      <c r="BY114" s="97"/>
      <c r="BZ114" s="97"/>
      <c r="CA114" s="97"/>
      <c r="CB114" s="97"/>
      <c r="CC114" s="97"/>
      <c r="CD114" s="97"/>
      <c r="CE114" s="97"/>
      <c r="CF114" s="97"/>
      <c r="CG114" s="97"/>
      <c r="CH114" s="97"/>
      <c r="CI114" s="97"/>
      <c r="CJ114" s="97"/>
      <c r="CK114" s="97"/>
      <c r="CL114" s="97"/>
      <c r="CM114" s="97"/>
      <c r="CN114" s="97"/>
      <c r="CO114" s="97"/>
      <c r="CP114" s="97"/>
      <c r="CQ114" s="97"/>
      <c r="CR114" s="97"/>
      <c r="CS114" s="97"/>
      <c r="CT114" s="97"/>
      <c r="CU114" s="97"/>
      <c r="CV114" s="97"/>
      <c r="CW114" s="97"/>
      <c r="CX114" s="97"/>
      <c r="CY114" s="97"/>
      <c r="CZ114" s="97"/>
      <c r="DA114" s="97"/>
      <c r="DB114" s="97"/>
      <c r="DC114" s="97"/>
      <c r="DD114" s="97"/>
      <c r="DE114" s="97"/>
      <c r="DF114" s="97"/>
      <c r="DG114" s="97"/>
      <c r="DH114" s="97"/>
      <c r="DI114" s="97"/>
      <c r="DJ114" s="97"/>
      <c r="DK114" s="97"/>
      <c r="DL114" s="97"/>
      <c r="DM114" s="97"/>
      <c r="DN114" s="97"/>
      <c r="DO114" s="97"/>
      <c r="DP114" s="97"/>
      <c r="DQ114" s="97"/>
      <c r="DR114" s="97"/>
      <c r="DS114" s="97"/>
      <c r="DT114" s="97"/>
      <c r="DU114" s="97"/>
      <c r="DV114" s="97"/>
      <c r="DW114" s="97"/>
      <c r="DX114" s="97"/>
      <c r="DY114" s="97"/>
      <c r="DZ114" s="97"/>
      <c r="EA114" s="97"/>
      <c r="EB114" s="97"/>
      <c r="EC114" s="97"/>
      <c r="ED114" s="97"/>
      <c r="EE114" s="97"/>
      <c r="EF114" s="97"/>
      <c r="EG114" s="97"/>
      <c r="EH114" s="97"/>
      <c r="EI114" s="97"/>
    </row>
    <row r="115" spans="1:139">
      <c r="A115" s="97"/>
      <c r="B115" s="97"/>
      <c r="C115" s="97"/>
      <c r="D115" s="97"/>
      <c r="E115" s="97"/>
      <c r="F115" s="97"/>
      <c r="G115" s="97"/>
      <c r="H115" s="97"/>
      <c r="I115" s="97"/>
      <c r="J115" s="97"/>
      <c r="K115" s="97"/>
      <c r="L115" s="97"/>
      <c r="M115" s="97"/>
      <c r="N115" s="97"/>
      <c r="O115" s="97"/>
      <c r="P115" s="97"/>
      <c r="Q115" s="97"/>
      <c r="R115" s="97"/>
      <c r="S115" s="97"/>
      <c r="T115" s="97"/>
      <c r="U115" s="97"/>
      <c r="V115" s="97"/>
      <c r="W115" s="97"/>
      <c r="X115" s="97"/>
      <c r="Y115" s="97"/>
      <c r="Z115" s="97"/>
      <c r="AA115" s="97"/>
      <c r="AB115" s="97"/>
      <c r="AC115" s="97"/>
      <c r="AD115" s="97"/>
      <c r="AE115" s="97"/>
      <c r="AF115" s="97"/>
      <c r="AG115" s="97"/>
      <c r="AH115" s="97"/>
      <c r="AI115" s="97"/>
      <c r="AJ115" s="97"/>
      <c r="AK115" s="97"/>
      <c r="AL115" s="97"/>
      <c r="AM115" s="97"/>
      <c r="AN115" s="97"/>
      <c r="AO115" s="97"/>
      <c r="AP115" s="97"/>
      <c r="AQ115" s="97"/>
      <c r="AR115" s="97"/>
      <c r="AS115" s="97"/>
      <c r="AT115" s="97"/>
      <c r="AU115" s="97"/>
      <c r="AV115" s="97"/>
      <c r="AW115" s="97"/>
      <c r="AX115" s="97"/>
      <c r="AY115" s="97"/>
      <c r="AZ115" s="97"/>
      <c r="BA115" s="97"/>
      <c r="BB115" s="97"/>
      <c r="BC115" s="97"/>
      <c r="BD115" s="97"/>
      <c r="BE115" s="97"/>
      <c r="BF115" s="97"/>
      <c r="BG115" s="97"/>
      <c r="BH115" s="97"/>
      <c r="BI115" s="97"/>
      <c r="BJ115" s="97"/>
      <c r="BK115" s="97"/>
      <c r="BL115" s="97"/>
      <c r="BM115" s="97"/>
      <c r="BN115" s="97"/>
      <c r="BO115" s="97"/>
      <c r="BP115" s="97"/>
      <c r="BQ115" s="97"/>
      <c r="BR115" s="97"/>
      <c r="BS115" s="97"/>
      <c r="BT115" s="97"/>
      <c r="BU115" s="97"/>
      <c r="BV115" s="97"/>
      <c r="BW115" s="97"/>
      <c r="BX115" s="97"/>
      <c r="BY115" s="97"/>
      <c r="BZ115" s="97"/>
      <c r="CA115" s="97"/>
      <c r="CB115" s="97"/>
      <c r="CC115" s="97"/>
      <c r="CD115" s="97"/>
      <c r="CE115" s="97"/>
      <c r="CF115" s="97"/>
      <c r="CG115" s="97"/>
      <c r="CH115" s="97"/>
      <c r="CI115" s="97"/>
      <c r="CJ115" s="97"/>
      <c r="CK115" s="97"/>
      <c r="CL115" s="97"/>
      <c r="CM115" s="97"/>
      <c r="CN115" s="97"/>
      <c r="CO115" s="97"/>
      <c r="CP115" s="97"/>
      <c r="CQ115" s="97"/>
      <c r="CR115" s="97"/>
      <c r="CS115" s="97"/>
      <c r="CT115" s="97"/>
      <c r="CU115" s="97"/>
      <c r="CV115" s="97"/>
      <c r="CW115" s="97"/>
      <c r="CX115" s="97"/>
      <c r="CY115" s="97"/>
      <c r="CZ115" s="97"/>
      <c r="DA115" s="97"/>
      <c r="DB115" s="97"/>
      <c r="DC115" s="97"/>
      <c r="DD115" s="97"/>
      <c r="DE115" s="97"/>
      <c r="DF115" s="97"/>
      <c r="DG115" s="97"/>
      <c r="DH115" s="97"/>
      <c r="DI115" s="97"/>
      <c r="DJ115" s="97"/>
      <c r="DK115" s="97"/>
      <c r="DL115" s="97"/>
      <c r="DM115" s="97"/>
      <c r="DN115" s="97"/>
      <c r="DO115" s="97"/>
      <c r="DP115" s="97"/>
      <c r="DQ115" s="97"/>
      <c r="DR115" s="97"/>
      <c r="DS115" s="97"/>
      <c r="DT115" s="97"/>
      <c r="DU115" s="97"/>
      <c r="DV115" s="97"/>
      <c r="DW115" s="97"/>
      <c r="DX115" s="97"/>
      <c r="DY115" s="97"/>
      <c r="DZ115" s="97"/>
      <c r="EA115" s="97"/>
      <c r="EB115" s="97"/>
      <c r="EC115" s="97"/>
      <c r="ED115" s="97"/>
      <c r="EE115" s="97"/>
      <c r="EF115" s="97"/>
      <c r="EG115" s="97"/>
      <c r="EH115" s="97"/>
      <c r="EI115" s="97"/>
    </row>
    <row r="116" spans="1:139">
      <c r="A116" s="97"/>
      <c r="B116" s="97"/>
      <c r="C116" s="97"/>
      <c r="D116" s="97"/>
      <c r="E116" s="97"/>
      <c r="F116" s="97"/>
      <c r="G116" s="97"/>
      <c r="H116" s="97"/>
      <c r="I116" s="97"/>
      <c r="J116" s="97"/>
      <c r="K116" s="97"/>
      <c r="L116" s="97"/>
      <c r="M116" s="97"/>
      <c r="N116" s="97"/>
      <c r="O116" s="97"/>
      <c r="P116" s="97"/>
      <c r="Q116" s="97"/>
      <c r="R116" s="97"/>
      <c r="S116" s="97"/>
      <c r="T116" s="97"/>
      <c r="U116" s="97"/>
      <c r="V116" s="97"/>
      <c r="W116" s="97"/>
      <c r="X116" s="97"/>
      <c r="Y116" s="97"/>
      <c r="Z116" s="97"/>
      <c r="AA116" s="97"/>
      <c r="AB116" s="97"/>
      <c r="AC116" s="97"/>
      <c r="AD116" s="97"/>
      <c r="AE116" s="97"/>
      <c r="AF116" s="97"/>
      <c r="AG116" s="9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row>
    <row r="117" spans="1:139">
      <c r="A117" s="97"/>
      <c r="B117" s="97"/>
      <c r="C117" s="97"/>
      <c r="D117" s="97"/>
      <c r="E117" s="97"/>
      <c r="F117" s="97"/>
      <c r="G117" s="97"/>
      <c r="H117" s="97"/>
      <c r="I117" s="97"/>
      <c r="J117" s="97"/>
      <c r="K117" s="97"/>
      <c r="L117" s="97"/>
      <c r="M117" s="97"/>
      <c r="N117" s="97"/>
      <c r="O117" s="97"/>
      <c r="P117" s="97"/>
      <c r="Q117" s="97"/>
      <c r="R117" s="97"/>
      <c r="S117" s="97"/>
      <c r="T117" s="97"/>
      <c r="U117" s="97"/>
      <c r="V117" s="97"/>
      <c r="W117" s="97"/>
      <c r="X117" s="97"/>
      <c r="Y117" s="97"/>
      <c r="Z117" s="97"/>
      <c r="AA117" s="97"/>
      <c r="AB117" s="97"/>
      <c r="AC117" s="97"/>
      <c r="AD117" s="97"/>
      <c r="AE117" s="97"/>
      <c r="AF117" s="97"/>
      <c r="AG117" s="9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row>
    <row r="118" spans="1:139">
      <c r="A118" s="97"/>
      <c r="B118" s="97"/>
      <c r="C118" s="97"/>
      <c r="D118" s="97"/>
      <c r="E118" s="97"/>
      <c r="F118" s="97"/>
      <c r="G118" s="97"/>
      <c r="H118" s="97"/>
      <c r="I118" s="97"/>
      <c r="J118" s="97"/>
      <c r="K118" s="97"/>
      <c r="L118" s="97"/>
      <c r="M118" s="97"/>
      <c r="N118" s="97"/>
      <c r="O118" s="97"/>
      <c r="P118" s="97"/>
      <c r="Q118" s="97"/>
      <c r="R118" s="97"/>
      <c r="S118" s="97"/>
      <c r="T118" s="97"/>
      <c r="U118" s="97"/>
      <c r="V118" s="97"/>
      <c r="W118" s="97"/>
      <c r="X118" s="97"/>
      <c r="Y118" s="97"/>
      <c r="Z118" s="97"/>
      <c r="AA118" s="97"/>
      <c r="AB118" s="97"/>
      <c r="AC118" s="97"/>
      <c r="AD118" s="97"/>
      <c r="AE118" s="97"/>
      <c r="AF118" s="97"/>
      <c r="AG118" s="97"/>
      <c r="AH118" s="97"/>
      <c r="AI118" s="97"/>
      <c r="AJ118" s="97"/>
      <c r="AK118" s="97"/>
      <c r="AL118" s="97"/>
      <c r="AM118" s="97"/>
      <c r="AN118" s="97"/>
      <c r="AO118" s="97"/>
      <c r="AP118" s="97"/>
      <c r="AQ118" s="97"/>
      <c r="AR118" s="97"/>
      <c r="AS118" s="97"/>
      <c r="AT118" s="97"/>
      <c r="AU118" s="97"/>
      <c r="AV118" s="97"/>
      <c r="AW118" s="97"/>
      <c r="AX118" s="97"/>
      <c r="AY118" s="97"/>
      <c r="AZ118" s="97"/>
      <c r="BA118" s="97"/>
      <c r="BB118" s="97"/>
      <c r="BC118" s="97"/>
      <c r="BD118" s="97"/>
      <c r="BE118" s="97"/>
      <c r="BF118" s="97"/>
      <c r="BG118" s="97"/>
      <c r="BH118" s="97"/>
      <c r="BI118" s="97"/>
      <c r="BJ118" s="97"/>
      <c r="BK118" s="97"/>
      <c r="BL118" s="97"/>
      <c r="BM118" s="97"/>
      <c r="BN118" s="97"/>
      <c r="BO118" s="97"/>
      <c r="BP118" s="97"/>
      <c r="BQ118" s="97"/>
      <c r="BR118" s="97"/>
      <c r="BS118" s="97"/>
      <c r="BT118" s="97"/>
      <c r="BU118" s="97"/>
      <c r="BV118" s="97"/>
      <c r="BW118" s="97"/>
      <c r="BX118" s="97"/>
      <c r="BY118" s="97"/>
      <c r="BZ118" s="97"/>
      <c r="CA118" s="97"/>
      <c r="CB118" s="97"/>
      <c r="CC118" s="97"/>
      <c r="CD118" s="97"/>
      <c r="CE118" s="97"/>
      <c r="CF118" s="97"/>
      <c r="CG118" s="97"/>
      <c r="CH118" s="97"/>
      <c r="CI118" s="97"/>
      <c r="CJ118" s="97"/>
      <c r="CK118" s="97"/>
      <c r="CL118" s="97"/>
      <c r="CM118" s="97"/>
      <c r="CN118" s="97"/>
      <c r="CO118" s="97"/>
      <c r="CP118" s="97"/>
      <c r="CQ118" s="97"/>
      <c r="CR118" s="97"/>
      <c r="CS118" s="97"/>
      <c r="CT118" s="97"/>
      <c r="CU118" s="97"/>
      <c r="CV118" s="97"/>
      <c r="CW118" s="97"/>
      <c r="CX118" s="97"/>
      <c r="CY118" s="97"/>
      <c r="CZ118" s="97"/>
      <c r="DA118" s="97"/>
      <c r="DB118" s="97"/>
      <c r="DC118" s="97"/>
      <c r="DD118" s="97"/>
      <c r="DE118" s="97"/>
      <c r="DF118" s="97"/>
      <c r="DG118" s="97"/>
      <c r="DH118" s="97"/>
      <c r="DI118" s="97"/>
      <c r="DJ118" s="97"/>
      <c r="DK118" s="97"/>
      <c r="DL118" s="97"/>
      <c r="DM118" s="97"/>
      <c r="DN118" s="97"/>
      <c r="DO118" s="97"/>
      <c r="DP118" s="97"/>
      <c r="DQ118" s="97"/>
      <c r="DR118" s="97"/>
      <c r="DS118" s="97"/>
      <c r="DT118" s="97"/>
      <c r="DU118" s="97"/>
      <c r="DV118" s="97"/>
      <c r="DW118" s="97"/>
      <c r="DX118" s="97"/>
      <c r="DY118" s="97"/>
      <c r="DZ118" s="97"/>
      <c r="EA118" s="97"/>
      <c r="EB118" s="97"/>
      <c r="EC118" s="97"/>
      <c r="ED118" s="97"/>
      <c r="EE118" s="97"/>
      <c r="EF118" s="97"/>
      <c r="EG118" s="97"/>
      <c r="EH118" s="97"/>
      <c r="EI118" s="97"/>
    </row>
    <row r="119" spans="1:139">
      <c r="A119" s="97"/>
      <c r="B119" s="97"/>
      <c r="C119" s="97"/>
      <c r="D119" s="97"/>
      <c r="E119" s="97"/>
      <c r="F119" s="97"/>
      <c r="G119" s="97"/>
      <c r="H119" s="97"/>
      <c r="I119" s="97"/>
      <c r="J119" s="97"/>
      <c r="K119" s="97"/>
      <c r="L119" s="97"/>
      <c r="M119" s="97"/>
      <c r="N119" s="97"/>
      <c r="O119" s="97"/>
      <c r="P119" s="97"/>
      <c r="Q119" s="97"/>
      <c r="R119" s="97"/>
      <c r="S119" s="97"/>
      <c r="T119" s="97"/>
      <c r="U119" s="97"/>
      <c r="V119" s="97"/>
      <c r="W119" s="97"/>
      <c r="X119" s="97"/>
      <c r="Y119" s="97"/>
      <c r="Z119" s="97"/>
      <c r="AA119" s="97"/>
      <c r="AB119" s="97"/>
      <c r="AC119" s="97"/>
      <c r="AD119" s="97"/>
      <c r="AE119" s="97"/>
      <c r="AF119" s="97"/>
      <c r="AG119" s="97"/>
      <c r="AH119" s="97"/>
      <c r="AI119" s="97"/>
      <c r="AJ119" s="97"/>
      <c r="AK119" s="97"/>
      <c r="AL119" s="97"/>
      <c r="AM119" s="97"/>
      <c r="AN119" s="97"/>
      <c r="AO119" s="97"/>
      <c r="AP119" s="97"/>
      <c r="AQ119" s="97"/>
      <c r="AR119" s="97"/>
      <c r="AS119" s="97"/>
      <c r="AT119" s="97"/>
      <c r="AU119" s="97"/>
      <c r="AV119" s="97"/>
      <c r="AW119" s="97"/>
      <c r="AX119" s="97"/>
      <c r="AY119" s="97"/>
      <c r="AZ119" s="97"/>
      <c r="BA119" s="97"/>
      <c r="BB119" s="97"/>
      <c r="BC119" s="97"/>
      <c r="BD119" s="97"/>
      <c r="BE119" s="97"/>
      <c r="BF119" s="97"/>
      <c r="BG119" s="97"/>
      <c r="BH119" s="97"/>
      <c r="BI119" s="97"/>
      <c r="BJ119" s="97"/>
      <c r="BK119" s="97"/>
      <c r="BL119" s="97"/>
      <c r="BM119" s="97"/>
      <c r="BN119" s="97"/>
      <c r="BO119" s="97"/>
      <c r="BP119" s="97"/>
      <c r="BQ119" s="97"/>
      <c r="BR119" s="97"/>
      <c r="BS119" s="97"/>
      <c r="BT119" s="97"/>
      <c r="BU119" s="97"/>
      <c r="BV119" s="97"/>
      <c r="BW119" s="97"/>
      <c r="BX119" s="97"/>
      <c r="BY119" s="97"/>
      <c r="BZ119" s="97"/>
      <c r="CA119" s="97"/>
      <c r="CB119" s="97"/>
      <c r="CC119" s="97"/>
      <c r="CD119" s="97"/>
      <c r="CE119" s="97"/>
      <c r="CF119" s="97"/>
      <c r="CG119" s="97"/>
      <c r="CH119" s="97"/>
      <c r="CI119" s="97"/>
      <c r="CJ119" s="97"/>
      <c r="CK119" s="97"/>
      <c r="CL119" s="97"/>
      <c r="CM119" s="97"/>
      <c r="CN119" s="97"/>
      <c r="CO119" s="97"/>
      <c r="CP119" s="97"/>
      <c r="CQ119" s="97"/>
      <c r="CR119" s="97"/>
      <c r="CS119" s="97"/>
      <c r="CT119" s="97"/>
      <c r="CU119" s="97"/>
      <c r="CV119" s="97"/>
      <c r="CW119" s="97"/>
      <c r="CX119" s="97"/>
      <c r="CY119" s="97"/>
      <c r="CZ119" s="97"/>
      <c r="DA119" s="97"/>
      <c r="DB119" s="97"/>
      <c r="DC119" s="97"/>
      <c r="DD119" s="97"/>
      <c r="DE119" s="97"/>
      <c r="DF119" s="97"/>
      <c r="DG119" s="97"/>
      <c r="DH119" s="97"/>
      <c r="DI119" s="97"/>
      <c r="DJ119" s="97"/>
      <c r="DK119" s="97"/>
      <c r="DL119" s="97"/>
      <c r="DM119" s="97"/>
      <c r="DN119" s="97"/>
      <c r="DO119" s="97"/>
      <c r="DP119" s="97"/>
      <c r="DQ119" s="97"/>
      <c r="DR119" s="97"/>
      <c r="DS119" s="97"/>
      <c r="DT119" s="97"/>
      <c r="DU119" s="97"/>
      <c r="DV119" s="97"/>
      <c r="DW119" s="97"/>
      <c r="DX119" s="97"/>
      <c r="DY119" s="97"/>
      <c r="DZ119" s="97"/>
      <c r="EA119" s="97"/>
      <c r="EB119" s="97"/>
      <c r="EC119" s="97"/>
      <c r="ED119" s="97"/>
      <c r="EE119" s="97"/>
      <c r="EF119" s="97"/>
      <c r="EG119" s="97"/>
      <c r="EH119" s="97"/>
      <c r="EI119" s="97"/>
    </row>
    <row r="120" spans="1:139">
      <c r="A120" s="97"/>
      <c r="B120" s="97"/>
      <c r="C120" s="97"/>
      <c r="D120" s="97"/>
      <c r="E120" s="97"/>
      <c r="F120" s="97"/>
      <c r="G120" s="97"/>
      <c r="H120" s="97"/>
      <c r="I120" s="97"/>
      <c r="J120" s="97"/>
      <c r="K120" s="97"/>
      <c r="L120" s="97"/>
      <c r="M120" s="97"/>
      <c r="N120" s="97"/>
      <c r="O120" s="97"/>
      <c r="P120" s="97"/>
      <c r="Q120" s="97"/>
      <c r="R120" s="97"/>
      <c r="S120" s="97"/>
      <c r="T120" s="97"/>
      <c r="U120" s="97"/>
      <c r="V120" s="97"/>
      <c r="W120" s="97"/>
      <c r="X120" s="97"/>
      <c r="Y120" s="97"/>
      <c r="Z120" s="97"/>
      <c r="AA120" s="97"/>
      <c r="AB120" s="97"/>
      <c r="AC120" s="97"/>
      <c r="AD120" s="97"/>
      <c r="AE120" s="97"/>
      <c r="AF120" s="97"/>
      <c r="AG120" s="97"/>
      <c r="AH120" s="97"/>
      <c r="AI120" s="97"/>
      <c r="AJ120" s="97"/>
      <c r="AK120" s="97"/>
      <c r="AL120" s="97"/>
      <c r="AM120" s="97"/>
      <c r="AN120" s="97"/>
      <c r="AO120" s="97"/>
      <c r="AP120" s="97"/>
      <c r="AQ120" s="97"/>
      <c r="AR120" s="97"/>
      <c r="AS120" s="97"/>
      <c r="AT120" s="97"/>
      <c r="AU120" s="97"/>
      <c r="AV120" s="97"/>
      <c r="AW120" s="97"/>
      <c r="AX120" s="97"/>
      <c r="AY120" s="97"/>
      <c r="AZ120" s="97"/>
      <c r="BA120" s="97"/>
      <c r="BB120" s="97"/>
      <c r="BC120" s="97"/>
      <c r="BD120" s="97"/>
      <c r="BE120" s="97"/>
      <c r="BF120" s="97"/>
      <c r="BG120" s="97"/>
      <c r="BH120" s="97"/>
      <c r="BI120" s="97"/>
      <c r="BJ120" s="97"/>
      <c r="BK120" s="97"/>
      <c r="BL120" s="97"/>
      <c r="BM120" s="97"/>
      <c r="BN120" s="97"/>
      <c r="BO120" s="97"/>
      <c r="BP120" s="97"/>
      <c r="BQ120" s="97"/>
      <c r="BR120" s="97"/>
      <c r="BS120" s="97"/>
      <c r="BT120" s="97"/>
      <c r="BU120" s="97"/>
      <c r="BV120" s="97"/>
      <c r="BW120" s="97"/>
      <c r="BX120" s="97"/>
      <c r="BY120" s="97"/>
      <c r="BZ120" s="97"/>
      <c r="CA120" s="97"/>
      <c r="CB120" s="97"/>
      <c r="CC120" s="97"/>
      <c r="CD120" s="97"/>
      <c r="CE120" s="97"/>
      <c r="CF120" s="97"/>
      <c r="CG120" s="97"/>
      <c r="CH120" s="97"/>
      <c r="CI120" s="97"/>
      <c r="CJ120" s="97"/>
      <c r="CK120" s="97"/>
      <c r="CL120" s="97"/>
      <c r="CM120" s="97"/>
      <c r="CN120" s="97"/>
      <c r="CO120" s="97"/>
      <c r="CP120" s="97"/>
      <c r="CQ120" s="97"/>
      <c r="CR120" s="97"/>
      <c r="CS120" s="97"/>
      <c r="CT120" s="97"/>
      <c r="CU120" s="97"/>
      <c r="CV120" s="97"/>
      <c r="CW120" s="97"/>
      <c r="CX120" s="97"/>
      <c r="CY120" s="97"/>
      <c r="CZ120" s="97"/>
      <c r="DA120" s="97"/>
      <c r="DB120" s="97"/>
      <c r="DC120" s="97"/>
      <c r="DD120" s="97"/>
      <c r="DE120" s="97"/>
      <c r="DF120" s="97"/>
      <c r="DG120" s="97"/>
      <c r="DH120" s="97"/>
      <c r="DI120" s="97"/>
      <c r="DJ120" s="97"/>
      <c r="DK120" s="97"/>
      <c r="DL120" s="97"/>
      <c r="DM120" s="97"/>
      <c r="DN120" s="97"/>
      <c r="DO120" s="97"/>
      <c r="DP120" s="97"/>
      <c r="DQ120" s="97"/>
      <c r="DR120" s="97"/>
      <c r="DS120" s="97"/>
      <c r="DT120" s="97"/>
      <c r="DU120" s="97"/>
      <c r="DV120" s="97"/>
      <c r="DW120" s="97"/>
      <c r="DX120" s="97"/>
      <c r="DY120" s="97"/>
      <c r="DZ120" s="97"/>
      <c r="EA120" s="97"/>
      <c r="EB120" s="97"/>
      <c r="EC120" s="97"/>
      <c r="ED120" s="97"/>
      <c r="EE120" s="97"/>
      <c r="EF120" s="97"/>
      <c r="EG120" s="97"/>
      <c r="EH120" s="97"/>
      <c r="EI120" s="97"/>
    </row>
    <row r="121" spans="1:139">
      <c r="A121" s="97"/>
      <c r="B121" s="97"/>
      <c r="C121" s="97"/>
      <c r="D121" s="97"/>
      <c r="E121" s="97"/>
      <c r="F121" s="97"/>
      <c r="G121" s="97"/>
      <c r="H121" s="97"/>
      <c r="I121" s="97"/>
      <c r="J121" s="97"/>
      <c r="K121" s="97"/>
      <c r="L121" s="97"/>
      <c r="M121" s="97"/>
      <c r="N121" s="97"/>
      <c r="O121" s="97"/>
      <c r="P121" s="97"/>
      <c r="Q121" s="97"/>
      <c r="R121" s="97"/>
      <c r="S121" s="97"/>
      <c r="T121" s="97"/>
      <c r="U121" s="97"/>
      <c r="V121" s="97"/>
      <c r="W121" s="97"/>
      <c r="X121" s="97"/>
      <c r="Y121" s="97"/>
      <c r="Z121" s="97"/>
      <c r="AA121" s="97"/>
      <c r="AB121" s="97"/>
      <c r="AC121" s="97"/>
      <c r="AD121" s="97"/>
      <c r="AE121" s="97"/>
      <c r="AF121" s="97"/>
      <c r="AG121" s="97"/>
      <c r="AH121" s="97"/>
      <c r="AI121" s="97"/>
      <c r="AJ121" s="97"/>
      <c r="AK121" s="97"/>
      <c r="AL121" s="97"/>
      <c r="AM121" s="97"/>
      <c r="AN121" s="97"/>
      <c r="AO121" s="97"/>
      <c r="AP121" s="97"/>
      <c r="AQ121" s="97"/>
      <c r="AR121" s="97"/>
      <c r="AS121" s="97"/>
      <c r="AT121" s="97"/>
      <c r="AU121" s="97"/>
      <c r="AV121" s="97"/>
      <c r="AW121" s="97"/>
      <c r="AX121" s="97"/>
      <c r="AY121" s="97"/>
      <c r="AZ121" s="97"/>
      <c r="BA121" s="97"/>
      <c r="BB121" s="97"/>
      <c r="BC121" s="97"/>
      <c r="BD121" s="97"/>
      <c r="BE121" s="97"/>
      <c r="BF121" s="97"/>
      <c r="BG121" s="97"/>
      <c r="BH121" s="97"/>
      <c r="BI121" s="97"/>
      <c r="BJ121" s="97"/>
      <c r="BK121" s="97"/>
      <c r="BL121" s="97"/>
      <c r="BM121" s="97"/>
      <c r="BN121" s="97"/>
      <c r="BO121" s="97"/>
      <c r="BP121" s="97"/>
      <c r="BQ121" s="97"/>
      <c r="BR121" s="97"/>
      <c r="BS121" s="97"/>
      <c r="BT121" s="97"/>
      <c r="BU121" s="97"/>
      <c r="BV121" s="97"/>
      <c r="BW121" s="97"/>
      <c r="BX121" s="97"/>
      <c r="BY121" s="97"/>
      <c r="BZ121" s="97"/>
      <c r="CA121" s="97"/>
      <c r="CB121" s="97"/>
      <c r="CC121" s="97"/>
      <c r="CD121" s="97"/>
      <c r="CE121" s="97"/>
      <c r="CF121" s="97"/>
      <c r="CG121" s="97"/>
      <c r="CH121" s="97"/>
      <c r="CI121" s="97"/>
      <c r="CJ121" s="97"/>
      <c r="CK121" s="97"/>
      <c r="CL121" s="97"/>
      <c r="CM121" s="97"/>
      <c r="CN121" s="97"/>
      <c r="CO121" s="97"/>
      <c r="CP121" s="97"/>
      <c r="CQ121" s="97"/>
      <c r="CR121" s="97"/>
      <c r="CS121" s="97"/>
      <c r="CT121" s="97"/>
      <c r="CU121" s="97"/>
      <c r="CV121" s="97"/>
      <c r="CW121" s="97"/>
      <c r="CX121" s="97"/>
      <c r="CY121" s="97"/>
      <c r="CZ121" s="97"/>
      <c r="DA121" s="97"/>
      <c r="DB121" s="97"/>
      <c r="DC121" s="97"/>
      <c r="DD121" s="97"/>
      <c r="DE121" s="97"/>
      <c r="DF121" s="97"/>
      <c r="DG121" s="97"/>
      <c r="DH121" s="97"/>
      <c r="DI121" s="97"/>
      <c r="DJ121" s="97"/>
      <c r="DK121" s="97"/>
      <c r="DL121" s="97"/>
      <c r="DM121" s="97"/>
      <c r="DN121" s="97"/>
      <c r="DO121" s="97"/>
      <c r="DP121" s="97"/>
      <c r="DQ121" s="97"/>
      <c r="DR121" s="97"/>
      <c r="DS121" s="97"/>
      <c r="DT121" s="97"/>
      <c r="DU121" s="97"/>
      <c r="DV121" s="97"/>
      <c r="DW121" s="97"/>
      <c r="DX121" s="97"/>
      <c r="DY121" s="97"/>
      <c r="DZ121" s="97"/>
      <c r="EA121" s="97"/>
      <c r="EB121" s="97"/>
      <c r="EC121" s="97"/>
      <c r="ED121" s="97"/>
      <c r="EE121" s="97"/>
      <c r="EF121" s="97"/>
      <c r="EG121" s="97"/>
      <c r="EH121" s="97"/>
      <c r="EI121" s="97"/>
    </row>
    <row r="122" spans="1:139">
      <c r="A122" s="97"/>
      <c r="B122" s="97"/>
      <c r="C122" s="97"/>
      <c r="D122" s="97"/>
      <c r="E122" s="97"/>
      <c r="F122" s="97"/>
      <c r="G122" s="97"/>
      <c r="H122" s="97"/>
      <c r="I122" s="97"/>
      <c r="J122" s="97"/>
      <c r="K122" s="97"/>
      <c r="L122" s="97"/>
      <c r="M122" s="97"/>
      <c r="N122" s="97"/>
      <c r="O122" s="97"/>
      <c r="P122" s="97"/>
      <c r="Q122" s="97"/>
      <c r="R122" s="97"/>
      <c r="S122" s="97"/>
      <c r="T122" s="97"/>
      <c r="U122" s="97"/>
      <c r="V122" s="97"/>
      <c r="W122" s="97"/>
      <c r="X122" s="97"/>
      <c r="Y122" s="97"/>
      <c r="Z122" s="97"/>
      <c r="AA122" s="97"/>
      <c r="AB122" s="97"/>
      <c r="AC122" s="97"/>
      <c r="AD122" s="97"/>
      <c r="AE122" s="97"/>
      <c r="AF122" s="97"/>
      <c r="AG122" s="97"/>
      <c r="AH122" s="97"/>
      <c r="AI122" s="97"/>
      <c r="AJ122" s="97"/>
      <c r="AK122" s="97"/>
      <c r="AL122" s="97"/>
      <c r="AM122" s="97"/>
      <c r="AN122" s="97"/>
      <c r="AO122" s="97"/>
      <c r="AP122" s="97"/>
      <c r="AQ122" s="97"/>
      <c r="AR122" s="97"/>
      <c r="AS122" s="97"/>
      <c r="AT122" s="97"/>
      <c r="AU122" s="97"/>
      <c r="AV122" s="97"/>
      <c r="AW122" s="97"/>
      <c r="AX122" s="97"/>
      <c r="AY122" s="97"/>
      <c r="AZ122" s="97"/>
      <c r="BA122" s="97"/>
      <c r="BB122" s="97"/>
      <c r="BC122" s="97"/>
      <c r="BD122" s="97"/>
      <c r="BE122" s="97"/>
      <c r="BF122" s="97"/>
      <c r="BG122" s="97"/>
      <c r="BH122" s="97"/>
      <c r="BI122" s="97"/>
      <c r="BJ122" s="97"/>
      <c r="BK122" s="97"/>
      <c r="BL122" s="97"/>
      <c r="BM122" s="97"/>
      <c r="BN122" s="97"/>
      <c r="BO122" s="97"/>
      <c r="BP122" s="97"/>
      <c r="BQ122" s="97"/>
      <c r="BR122" s="97"/>
      <c r="BS122" s="97"/>
      <c r="BT122" s="97"/>
      <c r="BU122" s="97"/>
      <c r="BV122" s="97"/>
      <c r="BW122" s="97"/>
      <c r="BX122" s="97"/>
      <c r="BY122" s="97"/>
      <c r="BZ122" s="97"/>
      <c r="CA122" s="97"/>
      <c r="CB122" s="97"/>
      <c r="CC122" s="97"/>
      <c r="CD122" s="97"/>
      <c r="CE122" s="97"/>
      <c r="CF122" s="97"/>
      <c r="CG122" s="97"/>
      <c r="CH122" s="97"/>
      <c r="CI122" s="97"/>
      <c r="CJ122" s="97"/>
      <c r="CK122" s="97"/>
      <c r="CL122" s="97"/>
      <c r="CM122" s="97"/>
      <c r="CN122" s="97"/>
      <c r="CO122" s="97"/>
      <c r="CP122" s="97"/>
      <c r="CQ122" s="97"/>
      <c r="CR122" s="97"/>
      <c r="CS122" s="97"/>
      <c r="CT122" s="97"/>
      <c r="CU122" s="97"/>
      <c r="CV122" s="97"/>
      <c r="CW122" s="97"/>
      <c r="CX122" s="97"/>
      <c r="CY122" s="97"/>
      <c r="CZ122" s="97"/>
      <c r="DA122" s="97"/>
      <c r="DB122" s="97"/>
      <c r="DC122" s="97"/>
      <c r="DD122" s="97"/>
      <c r="DE122" s="97"/>
      <c r="DF122" s="97"/>
      <c r="DG122" s="97"/>
      <c r="DH122" s="97"/>
      <c r="DI122" s="97"/>
      <c r="DJ122" s="97"/>
      <c r="DK122" s="97"/>
      <c r="DL122" s="97"/>
      <c r="DM122" s="97"/>
      <c r="DN122" s="97"/>
      <c r="DO122" s="97"/>
      <c r="DP122" s="97"/>
      <c r="DQ122" s="97"/>
      <c r="DR122" s="97"/>
      <c r="DS122" s="97"/>
      <c r="DT122" s="97"/>
      <c r="DU122" s="97"/>
      <c r="DV122" s="97"/>
      <c r="DW122" s="97"/>
      <c r="DX122" s="97"/>
      <c r="DY122" s="97"/>
      <c r="DZ122" s="97"/>
      <c r="EA122" s="97"/>
      <c r="EB122" s="97"/>
      <c r="EC122" s="97"/>
      <c r="ED122" s="97"/>
      <c r="EE122" s="97"/>
      <c r="EF122" s="97"/>
      <c r="EG122" s="97"/>
      <c r="EH122" s="97"/>
      <c r="EI122" s="97"/>
    </row>
    <row r="123" spans="1:139">
      <c r="A123" s="97"/>
      <c r="B123" s="97"/>
      <c r="C123" s="97"/>
      <c r="D123" s="97"/>
      <c r="E123" s="97"/>
      <c r="F123" s="97"/>
      <c r="G123" s="97"/>
      <c r="H123" s="97"/>
      <c r="I123" s="97"/>
      <c r="J123" s="97"/>
      <c r="K123" s="97"/>
      <c r="L123" s="97"/>
      <c r="M123" s="97"/>
      <c r="N123" s="97"/>
      <c r="O123" s="97"/>
      <c r="P123" s="97"/>
      <c r="Q123" s="97"/>
      <c r="R123" s="97"/>
      <c r="S123" s="97"/>
      <c r="T123" s="97"/>
      <c r="U123" s="97"/>
      <c r="V123" s="97"/>
      <c r="W123" s="97"/>
      <c r="X123" s="97"/>
      <c r="Y123" s="97"/>
      <c r="Z123" s="97"/>
      <c r="AA123" s="97"/>
      <c r="AB123" s="97"/>
      <c r="AC123" s="97"/>
      <c r="AD123" s="97"/>
      <c r="AE123" s="97"/>
      <c r="AF123" s="97"/>
      <c r="AG123" s="97"/>
      <c r="AH123" s="97"/>
      <c r="AI123" s="97"/>
      <c r="AJ123" s="97"/>
      <c r="AK123" s="97"/>
      <c r="AL123" s="97"/>
      <c r="AM123" s="97"/>
      <c r="AN123" s="97"/>
      <c r="AO123" s="97"/>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c r="BM123" s="97"/>
      <c r="BN123" s="97"/>
      <c r="BO123" s="97"/>
      <c r="BP123" s="97"/>
      <c r="BQ123" s="97"/>
      <c r="BR123" s="97"/>
      <c r="BS123" s="97"/>
      <c r="BT123" s="97"/>
      <c r="BU123" s="97"/>
      <c r="BV123" s="97"/>
      <c r="BW123" s="97"/>
      <c r="BX123" s="97"/>
      <c r="BY123" s="97"/>
      <c r="BZ123" s="97"/>
      <c r="CA123" s="97"/>
      <c r="CB123" s="97"/>
      <c r="CC123" s="97"/>
      <c r="CD123" s="97"/>
      <c r="CE123" s="97"/>
      <c r="CF123" s="97"/>
      <c r="CG123" s="97"/>
      <c r="CH123" s="97"/>
      <c r="CI123" s="97"/>
      <c r="CJ123" s="97"/>
      <c r="CK123" s="97"/>
      <c r="CL123" s="97"/>
      <c r="CM123" s="97"/>
      <c r="CN123" s="97"/>
      <c r="CO123" s="97"/>
      <c r="CP123" s="97"/>
      <c r="CQ123" s="97"/>
      <c r="CR123" s="97"/>
      <c r="CS123" s="97"/>
      <c r="CT123" s="97"/>
      <c r="CU123" s="97"/>
      <c r="CV123" s="97"/>
      <c r="CW123" s="97"/>
      <c r="CX123" s="97"/>
      <c r="CY123" s="97"/>
      <c r="CZ123" s="97"/>
      <c r="DA123" s="97"/>
      <c r="DB123" s="97"/>
      <c r="DC123" s="97"/>
      <c r="DD123" s="97"/>
      <c r="DE123" s="97"/>
      <c r="DF123" s="97"/>
      <c r="DG123" s="97"/>
      <c r="DH123" s="97"/>
      <c r="DI123" s="97"/>
      <c r="DJ123" s="97"/>
      <c r="DK123" s="97"/>
      <c r="DL123" s="97"/>
      <c r="DM123" s="97"/>
      <c r="DN123" s="97"/>
      <c r="DO123" s="97"/>
      <c r="DP123" s="97"/>
      <c r="DQ123" s="97"/>
      <c r="DR123" s="97"/>
      <c r="DS123" s="97"/>
      <c r="DT123" s="97"/>
      <c r="DU123" s="97"/>
      <c r="DV123" s="97"/>
      <c r="DW123" s="97"/>
      <c r="DX123" s="97"/>
      <c r="DY123" s="97"/>
      <c r="DZ123" s="97"/>
      <c r="EA123" s="97"/>
      <c r="EB123" s="97"/>
      <c r="EC123" s="97"/>
      <c r="ED123" s="97"/>
      <c r="EE123" s="97"/>
      <c r="EF123" s="97"/>
      <c r="EG123" s="97"/>
      <c r="EH123" s="97"/>
      <c r="EI123" s="97"/>
    </row>
    <row r="124" spans="1:139">
      <c r="A124" s="97"/>
      <c r="B124" s="97"/>
      <c r="C124" s="97"/>
      <c r="D124" s="9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97"/>
      <c r="AC124" s="97"/>
      <c r="AD124" s="97"/>
      <c r="AE124" s="97"/>
      <c r="AF124" s="97"/>
      <c r="AG124" s="97"/>
      <c r="AH124" s="97"/>
      <c r="AI124" s="97"/>
      <c r="AJ124" s="97"/>
      <c r="AK124" s="97"/>
      <c r="AL124" s="97"/>
      <c r="AM124" s="97"/>
      <c r="AN124" s="97"/>
      <c r="AO124" s="97"/>
      <c r="AP124" s="97"/>
      <c r="AQ124" s="97"/>
      <c r="AR124" s="97"/>
      <c r="AS124" s="97"/>
      <c r="AT124" s="97"/>
      <c r="AU124" s="97"/>
      <c r="AV124" s="97"/>
      <c r="AW124" s="97"/>
      <c r="AX124" s="97"/>
      <c r="AY124" s="97"/>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c r="BX124" s="97"/>
      <c r="BY124" s="97"/>
      <c r="BZ124" s="97"/>
      <c r="CA124" s="97"/>
      <c r="CB124" s="97"/>
      <c r="CC124" s="97"/>
      <c r="CD124" s="97"/>
      <c r="CE124" s="97"/>
      <c r="CF124" s="97"/>
      <c r="CG124" s="97"/>
      <c r="CH124" s="97"/>
      <c r="CI124" s="97"/>
      <c r="CJ124" s="97"/>
      <c r="CK124" s="97"/>
      <c r="CL124" s="97"/>
      <c r="CM124" s="97"/>
      <c r="CN124" s="97"/>
      <c r="CO124" s="97"/>
      <c r="CP124" s="97"/>
      <c r="CQ124" s="97"/>
      <c r="CR124" s="97"/>
      <c r="CS124" s="97"/>
      <c r="CT124" s="97"/>
      <c r="CU124" s="97"/>
      <c r="CV124" s="97"/>
      <c r="CW124" s="97"/>
      <c r="CX124" s="97"/>
      <c r="CY124" s="97"/>
      <c r="CZ124" s="97"/>
      <c r="DA124" s="97"/>
      <c r="DB124" s="97"/>
      <c r="DC124" s="97"/>
      <c r="DD124" s="97"/>
      <c r="DE124" s="97"/>
      <c r="DF124" s="97"/>
      <c r="DG124" s="97"/>
      <c r="DH124" s="97"/>
      <c r="DI124" s="97"/>
      <c r="DJ124" s="97"/>
      <c r="DK124" s="97"/>
      <c r="DL124" s="97"/>
      <c r="DM124" s="97"/>
      <c r="DN124" s="97"/>
      <c r="DO124" s="97"/>
      <c r="DP124" s="97"/>
      <c r="DQ124" s="97"/>
      <c r="DR124" s="97"/>
      <c r="DS124" s="97"/>
      <c r="DT124" s="97"/>
      <c r="DU124" s="97"/>
      <c r="DV124" s="97"/>
      <c r="DW124" s="97"/>
      <c r="DX124" s="97"/>
      <c r="DY124" s="97"/>
      <c r="DZ124" s="97"/>
      <c r="EA124" s="97"/>
      <c r="EB124" s="97"/>
      <c r="EC124" s="97"/>
      <c r="ED124" s="97"/>
      <c r="EE124" s="97"/>
      <c r="EF124" s="97"/>
      <c r="EG124" s="97"/>
      <c r="EH124" s="97"/>
      <c r="EI124" s="97"/>
    </row>
    <row r="125" spans="1:139">
      <c r="A125" s="97"/>
      <c r="B125" s="97"/>
      <c r="C125" s="97"/>
      <c r="D125" s="97"/>
      <c r="E125" s="97"/>
      <c r="F125" s="97"/>
      <c r="G125" s="97"/>
      <c r="H125" s="97"/>
      <c r="I125" s="97"/>
      <c r="J125" s="97"/>
      <c r="K125" s="97"/>
      <c r="L125" s="97"/>
      <c r="M125" s="97"/>
      <c r="N125" s="97"/>
      <c r="O125" s="97"/>
      <c r="P125" s="97"/>
      <c r="Q125" s="97"/>
      <c r="R125" s="97"/>
      <c r="S125" s="97"/>
      <c r="T125" s="97"/>
      <c r="U125" s="97"/>
      <c r="V125" s="97"/>
      <c r="W125" s="97"/>
      <c r="X125" s="97"/>
      <c r="Y125" s="97"/>
      <c r="Z125" s="97"/>
      <c r="AA125" s="97"/>
      <c r="AB125" s="97"/>
      <c r="AC125" s="97"/>
      <c r="AD125" s="97"/>
      <c r="AE125" s="97"/>
      <c r="AF125" s="97"/>
      <c r="AG125" s="9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c r="BX125" s="97"/>
      <c r="BY125" s="97"/>
      <c r="BZ125" s="97"/>
      <c r="CA125" s="97"/>
      <c r="CB125" s="97"/>
      <c r="CC125" s="97"/>
      <c r="CD125" s="97"/>
      <c r="CE125" s="97"/>
      <c r="CF125" s="97"/>
      <c r="CG125" s="97"/>
      <c r="CH125" s="97"/>
      <c r="CI125" s="97"/>
      <c r="CJ125" s="97"/>
      <c r="CK125" s="97"/>
      <c r="CL125" s="97"/>
      <c r="CM125" s="97"/>
      <c r="CN125" s="97"/>
      <c r="CO125" s="97"/>
      <c r="CP125" s="97"/>
      <c r="CQ125" s="97"/>
      <c r="CR125" s="97"/>
      <c r="CS125" s="97"/>
      <c r="CT125" s="97"/>
      <c r="CU125" s="97"/>
      <c r="CV125" s="97"/>
      <c r="CW125" s="97"/>
      <c r="CX125" s="97"/>
      <c r="CY125" s="97"/>
      <c r="CZ125" s="97"/>
      <c r="DA125" s="97"/>
      <c r="DB125" s="97"/>
      <c r="DC125" s="97"/>
      <c r="DD125" s="97"/>
      <c r="DE125" s="97"/>
      <c r="DF125" s="97"/>
      <c r="DG125" s="97"/>
      <c r="DH125" s="97"/>
      <c r="DI125" s="97"/>
      <c r="DJ125" s="97"/>
      <c r="DK125" s="97"/>
      <c r="DL125" s="97"/>
      <c r="DM125" s="97"/>
      <c r="DN125" s="97"/>
      <c r="DO125" s="97"/>
      <c r="DP125" s="97"/>
      <c r="DQ125" s="97"/>
      <c r="DR125" s="97"/>
      <c r="DS125" s="97"/>
      <c r="DT125" s="97"/>
      <c r="DU125" s="97"/>
      <c r="DV125" s="97"/>
      <c r="DW125" s="97"/>
      <c r="DX125" s="97"/>
      <c r="DY125" s="97"/>
      <c r="DZ125" s="97"/>
      <c r="EA125" s="97"/>
      <c r="EB125" s="97"/>
      <c r="EC125" s="97"/>
      <c r="ED125" s="97"/>
      <c r="EE125" s="97"/>
      <c r="EF125" s="97"/>
      <c r="EG125" s="97"/>
      <c r="EH125" s="97"/>
      <c r="EI125" s="97"/>
    </row>
    <row r="126" spans="1:139">
      <c r="A126" s="97"/>
      <c r="B126" s="97"/>
      <c r="C126" s="97"/>
      <c r="D126" s="97"/>
      <c r="E126" s="97"/>
      <c r="F126" s="97"/>
      <c r="G126" s="97"/>
      <c r="H126" s="97"/>
      <c r="I126" s="97"/>
      <c r="J126" s="97"/>
      <c r="K126" s="97"/>
      <c r="L126" s="97"/>
      <c r="M126" s="97"/>
      <c r="N126" s="97"/>
      <c r="O126" s="97"/>
      <c r="P126" s="97"/>
      <c r="Q126" s="97"/>
      <c r="R126" s="97"/>
      <c r="S126" s="97"/>
      <c r="T126" s="97"/>
      <c r="U126" s="97"/>
      <c r="V126" s="97"/>
      <c r="W126" s="97"/>
      <c r="X126" s="97"/>
      <c r="Y126" s="97"/>
      <c r="Z126" s="97"/>
      <c r="AA126" s="97"/>
      <c r="AB126" s="97"/>
      <c r="AC126" s="97"/>
      <c r="AD126" s="97"/>
      <c r="AE126" s="97"/>
      <c r="AF126" s="97"/>
      <c r="AG126" s="97"/>
      <c r="AH126" s="97"/>
      <c r="AI126" s="97"/>
      <c r="AJ126" s="97"/>
      <c r="AK126" s="97"/>
      <c r="AL126" s="97"/>
      <c r="AM126" s="97"/>
      <c r="AN126" s="97"/>
      <c r="AO126" s="97"/>
      <c r="AP126" s="97"/>
      <c r="AQ126" s="97"/>
      <c r="AR126" s="97"/>
      <c r="AS126" s="97"/>
      <c r="AT126" s="97"/>
      <c r="AU126" s="97"/>
      <c r="AV126" s="97"/>
      <c r="AW126" s="97"/>
      <c r="AX126" s="97"/>
      <c r="AY126" s="97"/>
      <c r="AZ126" s="97"/>
      <c r="BA126" s="97"/>
      <c r="BB126" s="97"/>
      <c r="BC126" s="97"/>
      <c r="BD126" s="97"/>
      <c r="BE126" s="97"/>
      <c r="BF126" s="97"/>
      <c r="BG126" s="97"/>
      <c r="BH126" s="97"/>
      <c r="BI126" s="97"/>
      <c r="BJ126" s="97"/>
      <c r="BK126" s="97"/>
      <c r="BL126" s="97"/>
      <c r="BM126" s="97"/>
      <c r="BN126" s="97"/>
      <c r="BO126" s="97"/>
      <c r="BP126" s="97"/>
      <c r="BQ126" s="97"/>
      <c r="BR126" s="97"/>
      <c r="BS126" s="97"/>
      <c r="BT126" s="97"/>
      <c r="BU126" s="97"/>
      <c r="BV126" s="97"/>
      <c r="BW126" s="97"/>
      <c r="BX126" s="97"/>
      <c r="BY126" s="97"/>
      <c r="BZ126" s="97"/>
      <c r="CA126" s="97"/>
      <c r="CB126" s="97"/>
      <c r="CC126" s="97"/>
      <c r="CD126" s="97"/>
      <c r="CE126" s="97"/>
      <c r="CF126" s="97"/>
      <c r="CG126" s="97"/>
      <c r="CH126" s="97"/>
      <c r="CI126" s="97"/>
      <c r="CJ126" s="97"/>
      <c r="CK126" s="97"/>
      <c r="CL126" s="97"/>
      <c r="CM126" s="97"/>
      <c r="CN126" s="97"/>
      <c r="CO126" s="97"/>
      <c r="CP126" s="97"/>
      <c r="CQ126" s="97"/>
      <c r="CR126" s="97"/>
      <c r="CS126" s="97"/>
      <c r="CT126" s="97"/>
      <c r="CU126" s="97"/>
      <c r="CV126" s="97"/>
      <c r="CW126" s="97"/>
      <c r="CX126" s="97"/>
      <c r="CY126" s="97"/>
      <c r="CZ126" s="97"/>
      <c r="DA126" s="97"/>
      <c r="DB126" s="97"/>
      <c r="DC126" s="97"/>
      <c r="DD126" s="97"/>
      <c r="DE126" s="97"/>
      <c r="DF126" s="97"/>
      <c r="DG126" s="97"/>
      <c r="DH126" s="97"/>
      <c r="DI126" s="97"/>
      <c r="DJ126" s="97"/>
      <c r="DK126" s="97"/>
      <c r="DL126" s="97"/>
      <c r="DM126" s="97"/>
      <c r="DN126" s="97"/>
      <c r="DO126" s="97"/>
      <c r="DP126" s="97"/>
      <c r="DQ126" s="97"/>
      <c r="DR126" s="97"/>
      <c r="DS126" s="97"/>
      <c r="DT126" s="97"/>
      <c r="DU126" s="97"/>
      <c r="DV126" s="97"/>
      <c r="DW126" s="97"/>
      <c r="DX126" s="97"/>
      <c r="DY126" s="97"/>
      <c r="DZ126" s="97"/>
      <c r="EA126" s="97"/>
      <c r="EB126" s="97"/>
      <c r="EC126" s="97"/>
      <c r="ED126" s="97"/>
      <c r="EE126" s="97"/>
      <c r="EF126" s="97"/>
      <c r="EG126" s="97"/>
      <c r="EH126" s="97"/>
      <c r="EI126" s="97"/>
    </row>
    <row r="127" spans="1:139">
      <c r="A127" s="97"/>
      <c r="B127" s="97"/>
      <c r="C127" s="97"/>
      <c r="D127" s="97"/>
      <c r="E127" s="97"/>
      <c r="F127" s="97"/>
      <c r="G127" s="97"/>
      <c r="H127" s="97"/>
      <c r="I127" s="97"/>
      <c r="J127" s="97"/>
      <c r="K127" s="97"/>
      <c r="L127" s="97"/>
      <c r="M127" s="97"/>
      <c r="N127" s="97"/>
      <c r="O127" s="97"/>
      <c r="P127" s="97"/>
      <c r="Q127" s="97"/>
      <c r="R127" s="97"/>
      <c r="S127" s="97"/>
      <c r="T127" s="97"/>
      <c r="U127" s="97"/>
      <c r="V127" s="97"/>
      <c r="W127" s="97"/>
      <c r="X127" s="97"/>
      <c r="Y127" s="97"/>
      <c r="Z127" s="97"/>
      <c r="AA127" s="97"/>
      <c r="AB127" s="97"/>
      <c r="AC127" s="97"/>
      <c r="AD127" s="97"/>
      <c r="AE127" s="97"/>
      <c r="AF127" s="97"/>
      <c r="AG127" s="97"/>
      <c r="AH127" s="97"/>
      <c r="AI127" s="97"/>
      <c r="AJ127" s="97"/>
      <c r="AK127" s="97"/>
      <c r="AL127" s="97"/>
      <c r="AM127" s="97"/>
      <c r="AN127" s="97"/>
      <c r="AO127" s="97"/>
      <c r="AP127" s="97"/>
      <c r="AQ127" s="97"/>
      <c r="AR127" s="97"/>
      <c r="AS127" s="97"/>
      <c r="AT127" s="97"/>
      <c r="AU127" s="97"/>
      <c r="AV127" s="97"/>
      <c r="AW127" s="97"/>
      <c r="AX127" s="97"/>
      <c r="AY127" s="97"/>
      <c r="AZ127" s="97"/>
      <c r="BA127" s="97"/>
      <c r="BB127" s="97"/>
      <c r="BC127" s="97"/>
      <c r="BD127" s="97"/>
      <c r="BE127" s="97"/>
      <c r="BF127" s="97"/>
      <c r="BG127" s="97"/>
      <c r="BH127" s="97"/>
      <c r="BI127" s="97"/>
      <c r="BJ127" s="97"/>
      <c r="BK127" s="97"/>
      <c r="BL127" s="97"/>
      <c r="BM127" s="97"/>
      <c r="BN127" s="97"/>
      <c r="BO127" s="97"/>
      <c r="BP127" s="97"/>
      <c r="BQ127" s="97"/>
      <c r="BR127" s="97"/>
      <c r="BS127" s="97"/>
      <c r="BT127" s="97"/>
      <c r="BU127" s="97"/>
      <c r="BV127" s="97"/>
      <c r="BW127" s="97"/>
      <c r="BX127" s="97"/>
      <c r="BY127" s="97"/>
      <c r="BZ127" s="97"/>
      <c r="CA127" s="97"/>
      <c r="CB127" s="97"/>
      <c r="CC127" s="97"/>
      <c r="CD127" s="97"/>
      <c r="CE127" s="97"/>
      <c r="CF127" s="97"/>
      <c r="CG127" s="97"/>
      <c r="CH127" s="97"/>
      <c r="CI127" s="97"/>
      <c r="CJ127" s="97"/>
      <c r="CK127" s="97"/>
      <c r="CL127" s="97"/>
      <c r="CM127" s="97"/>
      <c r="CN127" s="97"/>
      <c r="CO127" s="97"/>
      <c r="CP127" s="97"/>
      <c r="CQ127" s="97"/>
      <c r="CR127" s="97"/>
      <c r="CS127" s="97"/>
      <c r="CT127" s="97"/>
      <c r="CU127" s="97"/>
      <c r="CV127" s="97"/>
      <c r="CW127" s="97"/>
      <c r="CX127" s="97"/>
      <c r="CY127" s="97"/>
      <c r="CZ127" s="97"/>
      <c r="DA127" s="97"/>
      <c r="DB127" s="97"/>
      <c r="DC127" s="97"/>
      <c r="DD127" s="97"/>
      <c r="DE127" s="97"/>
      <c r="DF127" s="97"/>
      <c r="DG127" s="97"/>
      <c r="DH127" s="97"/>
      <c r="DI127" s="97"/>
      <c r="DJ127" s="97"/>
      <c r="DK127" s="97"/>
      <c r="DL127" s="97"/>
      <c r="DM127" s="97"/>
      <c r="DN127" s="97"/>
      <c r="DO127" s="97"/>
      <c r="DP127" s="97"/>
      <c r="DQ127" s="97"/>
      <c r="DR127" s="97"/>
      <c r="DS127" s="97"/>
      <c r="DT127" s="97"/>
      <c r="DU127" s="97"/>
      <c r="DV127" s="97"/>
      <c r="DW127" s="97"/>
      <c r="DX127" s="97"/>
      <c r="DY127" s="97"/>
      <c r="DZ127" s="97"/>
      <c r="EA127" s="97"/>
      <c r="EB127" s="97"/>
      <c r="EC127" s="97"/>
      <c r="ED127" s="97"/>
      <c r="EE127" s="97"/>
      <c r="EF127" s="97"/>
      <c r="EG127" s="97"/>
      <c r="EH127" s="97"/>
      <c r="EI127" s="97"/>
    </row>
    <row r="128" spans="1:139">
      <c r="A128" s="97"/>
      <c r="B128" s="97"/>
      <c r="C128" s="97"/>
      <c r="D128" s="97"/>
      <c r="E128" s="97"/>
      <c r="F128" s="97"/>
      <c r="G128" s="97"/>
      <c r="H128" s="97"/>
      <c r="I128" s="97"/>
      <c r="J128" s="97"/>
      <c r="K128" s="97"/>
      <c r="L128" s="97"/>
      <c r="M128" s="97"/>
      <c r="N128" s="97"/>
      <c r="O128" s="97"/>
      <c r="P128" s="97"/>
      <c r="Q128" s="97"/>
      <c r="R128" s="97"/>
      <c r="S128" s="97"/>
      <c r="T128" s="97"/>
      <c r="U128" s="97"/>
      <c r="V128" s="97"/>
      <c r="W128" s="97"/>
      <c r="X128" s="97"/>
      <c r="Y128" s="97"/>
      <c r="Z128" s="97"/>
      <c r="AA128" s="97"/>
      <c r="AB128" s="97"/>
      <c r="AC128" s="97"/>
      <c r="AD128" s="97"/>
      <c r="AE128" s="97"/>
      <c r="AF128" s="97"/>
      <c r="AG128" s="97"/>
      <c r="AH128" s="97"/>
      <c r="AI128" s="97"/>
      <c r="AJ128" s="97"/>
      <c r="AK128" s="97"/>
      <c r="AL128" s="97"/>
      <c r="AM128" s="97"/>
      <c r="AN128" s="97"/>
      <c r="AO128" s="97"/>
      <c r="AP128" s="97"/>
      <c r="AQ128" s="97"/>
      <c r="AR128" s="97"/>
      <c r="AS128" s="97"/>
      <c r="AT128" s="97"/>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97"/>
      <c r="BQ128" s="97"/>
      <c r="BR128" s="97"/>
      <c r="BS128" s="97"/>
      <c r="BT128" s="97"/>
      <c r="BU128" s="97"/>
      <c r="BV128" s="97"/>
      <c r="BW128" s="97"/>
      <c r="BX128" s="97"/>
      <c r="BY128" s="97"/>
      <c r="BZ128" s="97"/>
      <c r="CA128" s="97"/>
      <c r="CB128" s="97"/>
      <c r="CC128" s="97"/>
      <c r="CD128" s="97"/>
      <c r="CE128" s="97"/>
      <c r="CF128" s="97"/>
      <c r="CG128" s="97"/>
      <c r="CH128" s="97"/>
      <c r="CI128" s="97"/>
      <c r="CJ128" s="97"/>
      <c r="CK128" s="97"/>
      <c r="CL128" s="97"/>
      <c r="CM128" s="97"/>
      <c r="CN128" s="97"/>
      <c r="CO128" s="97"/>
      <c r="CP128" s="97"/>
      <c r="CQ128" s="97"/>
      <c r="CR128" s="97"/>
      <c r="CS128" s="97"/>
      <c r="CT128" s="97"/>
      <c r="CU128" s="97"/>
      <c r="CV128" s="97"/>
      <c r="CW128" s="97"/>
      <c r="CX128" s="97"/>
      <c r="CY128" s="97"/>
      <c r="CZ128" s="97"/>
      <c r="DA128" s="97"/>
      <c r="DB128" s="97"/>
      <c r="DC128" s="97"/>
      <c r="DD128" s="97"/>
      <c r="DE128" s="97"/>
      <c r="DF128" s="97"/>
      <c r="DG128" s="97"/>
      <c r="DH128" s="97"/>
      <c r="DI128" s="97"/>
      <c r="DJ128" s="97"/>
      <c r="DK128" s="97"/>
      <c r="DL128" s="97"/>
      <c r="DM128" s="97"/>
      <c r="DN128" s="97"/>
      <c r="DO128" s="97"/>
      <c r="DP128" s="97"/>
      <c r="DQ128" s="97"/>
      <c r="DR128" s="97"/>
      <c r="DS128" s="97"/>
      <c r="DT128" s="97"/>
      <c r="DU128" s="97"/>
      <c r="DV128" s="97"/>
      <c r="DW128" s="97"/>
      <c r="DX128" s="97"/>
      <c r="DY128" s="97"/>
      <c r="DZ128" s="97"/>
      <c r="EA128" s="97"/>
      <c r="EB128" s="97"/>
      <c r="EC128" s="97"/>
      <c r="ED128" s="97"/>
      <c r="EE128" s="97"/>
      <c r="EF128" s="97"/>
      <c r="EG128" s="97"/>
      <c r="EH128" s="97"/>
      <c r="EI128" s="97"/>
    </row>
    <row r="129" spans="1:139">
      <c r="A129" s="97"/>
      <c r="B129" s="97"/>
      <c r="C129" s="97"/>
      <c r="D129" s="9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c r="AM129" s="97"/>
      <c r="AN129" s="97"/>
      <c r="AO129" s="97"/>
      <c r="AP129" s="97"/>
      <c r="AQ129" s="97"/>
      <c r="AR129" s="97"/>
      <c r="AS129" s="97"/>
      <c r="AT129" s="97"/>
      <c r="AU129" s="97"/>
      <c r="AV129" s="97"/>
      <c r="AW129" s="97"/>
      <c r="AX129" s="97"/>
      <c r="AY129" s="97"/>
      <c r="AZ129" s="97"/>
      <c r="BA129" s="97"/>
      <c r="BB129" s="97"/>
      <c r="BC129" s="97"/>
      <c r="BD129" s="97"/>
      <c r="BE129" s="97"/>
      <c r="BF129" s="97"/>
      <c r="BG129" s="97"/>
      <c r="BH129" s="97"/>
      <c r="BI129" s="97"/>
      <c r="BJ129" s="97"/>
      <c r="BK129" s="97"/>
      <c r="BL129" s="97"/>
      <c r="BM129" s="97"/>
      <c r="BN129" s="97"/>
      <c r="BO129" s="97"/>
      <c r="BP129" s="97"/>
      <c r="BQ129" s="97"/>
      <c r="BR129" s="97"/>
      <c r="BS129" s="97"/>
      <c r="BT129" s="97"/>
      <c r="BU129" s="97"/>
      <c r="BV129" s="97"/>
      <c r="BW129" s="97"/>
      <c r="BX129" s="97"/>
      <c r="BY129" s="97"/>
      <c r="BZ129" s="97"/>
      <c r="CA129" s="97"/>
      <c r="CB129" s="97"/>
      <c r="CC129" s="97"/>
      <c r="CD129" s="97"/>
      <c r="CE129" s="97"/>
      <c r="CF129" s="97"/>
      <c r="CG129" s="97"/>
      <c r="CH129" s="97"/>
      <c r="CI129" s="97"/>
      <c r="CJ129" s="97"/>
      <c r="CK129" s="97"/>
      <c r="CL129" s="97"/>
      <c r="CM129" s="97"/>
      <c r="CN129" s="97"/>
      <c r="CO129" s="97"/>
      <c r="CP129" s="97"/>
      <c r="CQ129" s="97"/>
      <c r="CR129" s="97"/>
      <c r="CS129" s="97"/>
      <c r="CT129" s="97"/>
      <c r="CU129" s="97"/>
      <c r="CV129" s="97"/>
      <c r="CW129" s="97"/>
      <c r="CX129" s="97"/>
      <c r="CY129" s="97"/>
      <c r="CZ129" s="97"/>
      <c r="DA129" s="97"/>
      <c r="DB129" s="97"/>
      <c r="DC129" s="97"/>
      <c r="DD129" s="97"/>
      <c r="DE129" s="97"/>
      <c r="DF129" s="97"/>
      <c r="DG129" s="97"/>
      <c r="DH129" s="97"/>
      <c r="DI129" s="97"/>
      <c r="DJ129" s="97"/>
      <c r="DK129" s="97"/>
      <c r="DL129" s="97"/>
      <c r="DM129" s="97"/>
      <c r="DN129" s="97"/>
      <c r="DO129" s="97"/>
      <c r="DP129" s="97"/>
      <c r="DQ129" s="97"/>
      <c r="DR129" s="97"/>
      <c r="DS129" s="97"/>
      <c r="DT129" s="97"/>
      <c r="DU129" s="97"/>
      <c r="DV129" s="97"/>
      <c r="DW129" s="97"/>
      <c r="DX129" s="97"/>
      <c r="DY129" s="97"/>
      <c r="DZ129" s="97"/>
      <c r="EA129" s="97"/>
      <c r="EB129" s="97"/>
      <c r="EC129" s="97"/>
      <c r="ED129" s="97"/>
      <c r="EE129" s="97"/>
      <c r="EF129" s="97"/>
      <c r="EG129" s="97"/>
      <c r="EH129" s="97"/>
      <c r="EI129" s="97"/>
    </row>
    <row r="130" spans="1:139">
      <c r="A130" s="97"/>
      <c r="B130" s="97"/>
      <c r="C130" s="97"/>
      <c r="D130" s="97"/>
      <c r="E130" s="97"/>
      <c r="F130" s="97"/>
      <c r="G130" s="97"/>
      <c r="H130" s="97"/>
      <c r="I130" s="97"/>
      <c r="J130" s="97"/>
      <c r="K130" s="97"/>
      <c r="L130" s="97"/>
      <c r="M130" s="97"/>
      <c r="N130" s="97"/>
      <c r="O130" s="97"/>
      <c r="P130" s="97"/>
      <c r="Q130" s="97"/>
      <c r="R130" s="97"/>
      <c r="S130" s="97"/>
      <c r="T130" s="97"/>
      <c r="U130" s="97"/>
      <c r="V130" s="97"/>
      <c r="W130" s="97"/>
      <c r="X130" s="97"/>
      <c r="Y130" s="97"/>
      <c r="Z130" s="97"/>
      <c r="AA130" s="97"/>
      <c r="AB130" s="97"/>
      <c r="AC130" s="97"/>
      <c r="AD130" s="97"/>
      <c r="AE130" s="97"/>
      <c r="AF130" s="97"/>
      <c r="AG130" s="97"/>
      <c r="AH130" s="97"/>
      <c r="AI130" s="97"/>
      <c r="AJ130" s="97"/>
      <c r="AK130" s="97"/>
      <c r="AL130" s="97"/>
      <c r="AM130" s="97"/>
      <c r="AN130" s="97"/>
      <c r="AO130" s="97"/>
      <c r="AP130" s="97"/>
      <c r="AQ130" s="97"/>
      <c r="AR130" s="97"/>
      <c r="AS130" s="97"/>
      <c r="AT130" s="97"/>
      <c r="AU130" s="97"/>
      <c r="AV130" s="97"/>
      <c r="AW130" s="97"/>
      <c r="AX130" s="97"/>
      <c r="AY130" s="97"/>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c r="BX130" s="97"/>
      <c r="BY130" s="97"/>
      <c r="BZ130" s="97"/>
      <c r="CA130" s="97"/>
      <c r="CB130" s="97"/>
      <c r="CC130" s="97"/>
      <c r="CD130" s="97"/>
      <c r="CE130" s="97"/>
      <c r="CF130" s="97"/>
      <c r="CG130" s="97"/>
      <c r="CH130" s="97"/>
      <c r="CI130" s="97"/>
      <c r="CJ130" s="97"/>
      <c r="CK130" s="97"/>
      <c r="CL130" s="97"/>
      <c r="CM130" s="97"/>
      <c r="CN130" s="97"/>
      <c r="CO130" s="97"/>
      <c r="CP130" s="97"/>
      <c r="CQ130" s="97"/>
      <c r="CR130" s="97"/>
      <c r="CS130" s="97"/>
      <c r="CT130" s="97"/>
      <c r="CU130" s="97"/>
      <c r="CV130" s="97"/>
      <c r="CW130" s="97"/>
      <c r="CX130" s="97"/>
      <c r="CY130" s="97"/>
      <c r="CZ130" s="97"/>
      <c r="DA130" s="97"/>
      <c r="DB130" s="97"/>
      <c r="DC130" s="97"/>
      <c r="DD130" s="97"/>
      <c r="DE130" s="97"/>
      <c r="DF130" s="97"/>
      <c r="DG130" s="97"/>
      <c r="DH130" s="97"/>
      <c r="DI130" s="97"/>
      <c r="DJ130" s="97"/>
      <c r="DK130" s="97"/>
      <c r="DL130" s="97"/>
      <c r="DM130" s="97"/>
      <c r="DN130" s="97"/>
      <c r="DO130" s="97"/>
      <c r="DP130" s="97"/>
      <c r="DQ130" s="97"/>
      <c r="DR130" s="97"/>
      <c r="DS130" s="97"/>
      <c r="DT130" s="97"/>
      <c r="DU130" s="97"/>
      <c r="DV130" s="97"/>
      <c r="DW130" s="97"/>
      <c r="DX130" s="97"/>
      <c r="DY130" s="97"/>
      <c r="DZ130" s="97"/>
      <c r="EA130" s="97"/>
      <c r="EB130" s="97"/>
      <c r="EC130" s="97"/>
      <c r="ED130" s="97"/>
      <c r="EE130" s="97"/>
      <c r="EF130" s="97"/>
      <c r="EG130" s="97"/>
      <c r="EH130" s="97"/>
      <c r="EI130" s="97"/>
    </row>
    <row r="131" spans="1:139">
      <c r="A131" s="97"/>
      <c r="B131" s="97"/>
      <c r="C131" s="97"/>
      <c r="D131" s="97"/>
      <c r="E131" s="97"/>
      <c r="F131" s="97"/>
      <c r="G131" s="97"/>
      <c r="H131" s="97"/>
      <c r="I131" s="97"/>
      <c r="J131" s="97"/>
      <c r="K131" s="97"/>
      <c r="L131" s="97"/>
      <c r="M131" s="97"/>
      <c r="N131" s="97"/>
      <c r="O131" s="97"/>
      <c r="P131" s="97"/>
      <c r="Q131" s="97"/>
      <c r="R131" s="97"/>
      <c r="S131" s="97"/>
      <c r="T131" s="97"/>
      <c r="U131" s="97"/>
      <c r="V131" s="97"/>
      <c r="W131" s="97"/>
      <c r="X131" s="97"/>
      <c r="Y131" s="97"/>
      <c r="Z131" s="97"/>
      <c r="AA131" s="97"/>
      <c r="AB131" s="97"/>
      <c r="AC131" s="97"/>
      <c r="AD131" s="97"/>
      <c r="AE131" s="97"/>
      <c r="AF131" s="97"/>
      <c r="AG131" s="9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c r="BX131" s="97"/>
      <c r="BY131" s="97"/>
      <c r="BZ131" s="97"/>
      <c r="CA131" s="97"/>
      <c r="CB131" s="97"/>
      <c r="CC131" s="97"/>
      <c r="CD131" s="97"/>
      <c r="CE131" s="97"/>
      <c r="CF131" s="97"/>
      <c r="CG131" s="97"/>
      <c r="CH131" s="97"/>
      <c r="CI131" s="97"/>
      <c r="CJ131" s="97"/>
      <c r="CK131" s="97"/>
      <c r="CL131" s="97"/>
      <c r="CM131" s="97"/>
      <c r="CN131" s="97"/>
      <c r="CO131" s="97"/>
      <c r="CP131" s="97"/>
      <c r="CQ131" s="97"/>
      <c r="CR131" s="97"/>
      <c r="CS131" s="97"/>
      <c r="CT131" s="97"/>
      <c r="CU131" s="97"/>
      <c r="CV131" s="97"/>
      <c r="CW131" s="97"/>
      <c r="CX131" s="97"/>
      <c r="CY131" s="97"/>
      <c r="CZ131" s="97"/>
      <c r="DA131" s="97"/>
      <c r="DB131" s="97"/>
      <c r="DC131" s="97"/>
      <c r="DD131" s="97"/>
      <c r="DE131" s="97"/>
      <c r="DF131" s="97"/>
      <c r="DG131" s="97"/>
      <c r="DH131" s="97"/>
      <c r="DI131" s="97"/>
      <c r="DJ131" s="97"/>
      <c r="DK131" s="97"/>
      <c r="DL131" s="97"/>
      <c r="DM131" s="97"/>
      <c r="DN131" s="97"/>
      <c r="DO131" s="97"/>
      <c r="DP131" s="97"/>
      <c r="DQ131" s="97"/>
      <c r="DR131" s="97"/>
      <c r="DS131" s="97"/>
      <c r="DT131" s="97"/>
      <c r="DU131" s="97"/>
      <c r="DV131" s="97"/>
      <c r="DW131" s="97"/>
      <c r="DX131" s="97"/>
      <c r="DY131" s="97"/>
      <c r="DZ131" s="97"/>
      <c r="EA131" s="97"/>
      <c r="EB131" s="97"/>
      <c r="EC131" s="97"/>
      <c r="ED131" s="97"/>
      <c r="EE131" s="97"/>
      <c r="EF131" s="97"/>
      <c r="EG131" s="97"/>
      <c r="EH131" s="97"/>
      <c r="EI131" s="97"/>
    </row>
    <row r="132" spans="1:139">
      <c r="A132" s="97"/>
      <c r="B132" s="97"/>
      <c r="C132" s="97"/>
      <c r="D132" s="97"/>
      <c r="E132" s="97"/>
      <c r="F132" s="97"/>
      <c r="G132" s="97"/>
      <c r="H132" s="97"/>
      <c r="I132" s="97"/>
      <c r="J132" s="97"/>
      <c r="K132" s="97"/>
      <c r="L132" s="97"/>
      <c r="M132" s="97"/>
      <c r="N132" s="97"/>
      <c r="O132" s="97"/>
      <c r="P132" s="97"/>
      <c r="Q132" s="97"/>
      <c r="R132" s="97"/>
      <c r="S132" s="97"/>
      <c r="T132" s="97"/>
      <c r="U132" s="97"/>
      <c r="V132" s="97"/>
      <c r="W132" s="97"/>
      <c r="X132" s="97"/>
      <c r="Y132" s="97"/>
      <c r="Z132" s="97"/>
      <c r="AA132" s="97"/>
      <c r="AB132" s="97"/>
      <c r="AC132" s="97"/>
      <c r="AD132" s="97"/>
      <c r="AE132" s="97"/>
      <c r="AF132" s="97"/>
      <c r="AG132" s="9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c r="CB132" s="97"/>
      <c r="CC132" s="97"/>
      <c r="CD132" s="97"/>
      <c r="CE132" s="97"/>
      <c r="CF132" s="97"/>
      <c r="CG132" s="97"/>
      <c r="CH132" s="97"/>
      <c r="CI132" s="97"/>
      <c r="CJ132" s="97"/>
      <c r="CK132" s="97"/>
      <c r="CL132" s="97"/>
      <c r="CM132" s="97"/>
      <c r="CN132" s="97"/>
      <c r="CO132" s="97"/>
      <c r="CP132" s="97"/>
      <c r="CQ132" s="97"/>
      <c r="CR132" s="97"/>
      <c r="CS132" s="97"/>
      <c r="CT132" s="97"/>
      <c r="CU132" s="97"/>
      <c r="CV132" s="97"/>
      <c r="CW132" s="97"/>
      <c r="CX132" s="97"/>
      <c r="CY132" s="97"/>
      <c r="CZ132" s="97"/>
      <c r="DA132" s="97"/>
      <c r="DB132" s="97"/>
      <c r="DC132" s="97"/>
      <c r="DD132" s="97"/>
      <c r="DE132" s="97"/>
      <c r="DF132" s="97"/>
      <c r="DG132" s="97"/>
      <c r="DH132" s="97"/>
      <c r="DI132" s="97"/>
      <c r="DJ132" s="97"/>
      <c r="DK132" s="97"/>
      <c r="DL132" s="97"/>
      <c r="DM132" s="97"/>
      <c r="DN132" s="97"/>
      <c r="DO132" s="97"/>
      <c r="DP132" s="97"/>
      <c r="DQ132" s="97"/>
      <c r="DR132" s="97"/>
      <c r="DS132" s="97"/>
      <c r="DT132" s="97"/>
      <c r="DU132" s="97"/>
      <c r="DV132" s="97"/>
      <c r="DW132" s="97"/>
      <c r="DX132" s="97"/>
      <c r="DY132" s="97"/>
      <c r="DZ132" s="97"/>
      <c r="EA132" s="97"/>
      <c r="EB132" s="97"/>
      <c r="EC132" s="97"/>
      <c r="ED132" s="97"/>
      <c r="EE132" s="97"/>
      <c r="EF132" s="97"/>
      <c r="EG132" s="97"/>
      <c r="EH132" s="97"/>
      <c r="EI132" s="97"/>
    </row>
    <row r="133" spans="1:139">
      <c r="A133" s="97"/>
      <c r="B133" s="97"/>
      <c r="C133" s="97"/>
      <c r="D133" s="97"/>
      <c r="E133" s="97"/>
      <c r="F133" s="97"/>
      <c r="G133" s="97"/>
      <c r="H133" s="97"/>
      <c r="I133" s="97"/>
      <c r="J133" s="97"/>
      <c r="K133" s="97"/>
      <c r="L133" s="97"/>
      <c r="M133" s="97"/>
      <c r="N133" s="97"/>
      <c r="O133" s="97"/>
      <c r="P133" s="97"/>
      <c r="Q133" s="97"/>
      <c r="R133" s="97"/>
      <c r="S133" s="97"/>
      <c r="T133" s="97"/>
      <c r="U133" s="97"/>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c r="CD133" s="97"/>
      <c r="CE133" s="97"/>
      <c r="CF133" s="97"/>
      <c r="CG133" s="97"/>
      <c r="CH133" s="97"/>
      <c r="CI133" s="97"/>
      <c r="CJ133" s="97"/>
      <c r="CK133" s="97"/>
      <c r="CL133" s="97"/>
      <c r="CM133" s="97"/>
      <c r="CN133" s="97"/>
      <c r="CO133" s="97"/>
      <c r="CP133" s="97"/>
      <c r="CQ133" s="97"/>
      <c r="CR133" s="97"/>
      <c r="CS133" s="97"/>
      <c r="CT133" s="97"/>
      <c r="CU133" s="97"/>
      <c r="CV133" s="97"/>
      <c r="CW133" s="97"/>
      <c r="CX133" s="97"/>
      <c r="CY133" s="97"/>
      <c r="CZ133" s="97"/>
      <c r="DA133" s="97"/>
      <c r="DB133" s="97"/>
      <c r="DC133" s="97"/>
      <c r="DD133" s="97"/>
      <c r="DE133" s="97"/>
      <c r="DF133" s="97"/>
      <c r="DG133" s="97"/>
      <c r="DH133" s="97"/>
      <c r="DI133" s="97"/>
      <c r="DJ133" s="97"/>
      <c r="DK133" s="97"/>
      <c r="DL133" s="97"/>
      <c r="DM133" s="97"/>
      <c r="DN133" s="97"/>
      <c r="DO133" s="97"/>
      <c r="DP133" s="97"/>
      <c r="DQ133" s="97"/>
      <c r="DR133" s="97"/>
      <c r="DS133" s="97"/>
      <c r="DT133" s="97"/>
      <c r="DU133" s="97"/>
      <c r="DV133" s="97"/>
      <c r="DW133" s="97"/>
      <c r="DX133" s="97"/>
      <c r="DY133" s="97"/>
      <c r="DZ133" s="97"/>
      <c r="EA133" s="97"/>
      <c r="EB133" s="97"/>
      <c r="EC133" s="97"/>
      <c r="ED133" s="97"/>
      <c r="EE133" s="97"/>
      <c r="EF133" s="97"/>
      <c r="EG133" s="97"/>
      <c r="EH133" s="97"/>
      <c r="EI133" s="97"/>
    </row>
    <row r="134" spans="1:139">
      <c r="A134" s="97"/>
      <c r="B134" s="97"/>
      <c r="C134" s="97"/>
      <c r="D134" s="97"/>
      <c r="E134" s="97"/>
      <c r="F134" s="97"/>
      <c r="G134" s="97"/>
      <c r="H134" s="97"/>
      <c r="I134" s="97"/>
      <c r="J134" s="97"/>
      <c r="K134" s="97"/>
      <c r="L134" s="97"/>
      <c r="M134" s="97"/>
      <c r="N134" s="97"/>
      <c r="O134" s="97"/>
      <c r="P134" s="97"/>
      <c r="Q134" s="97"/>
      <c r="R134" s="97"/>
      <c r="S134" s="97"/>
      <c r="T134" s="97"/>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c r="BX134" s="97"/>
      <c r="BY134" s="97"/>
      <c r="BZ134" s="97"/>
      <c r="CA134" s="97"/>
      <c r="CB134" s="97"/>
      <c r="CC134" s="97"/>
      <c r="CD134" s="97"/>
      <c r="CE134" s="97"/>
      <c r="CF134" s="97"/>
      <c r="CG134" s="97"/>
      <c r="CH134" s="97"/>
      <c r="CI134" s="97"/>
      <c r="CJ134" s="97"/>
      <c r="CK134" s="97"/>
      <c r="CL134" s="97"/>
      <c r="CM134" s="97"/>
      <c r="CN134" s="97"/>
      <c r="CO134" s="97"/>
      <c r="CP134" s="97"/>
      <c r="CQ134" s="97"/>
      <c r="CR134" s="97"/>
      <c r="CS134" s="97"/>
      <c r="CT134" s="97"/>
      <c r="CU134" s="97"/>
      <c r="CV134" s="97"/>
      <c r="CW134" s="97"/>
      <c r="CX134" s="97"/>
      <c r="CY134" s="97"/>
      <c r="CZ134" s="97"/>
      <c r="DA134" s="97"/>
      <c r="DB134" s="97"/>
      <c r="DC134" s="97"/>
      <c r="DD134" s="97"/>
      <c r="DE134" s="97"/>
      <c r="DF134" s="97"/>
      <c r="DG134" s="97"/>
      <c r="DH134" s="97"/>
      <c r="DI134" s="97"/>
      <c r="DJ134" s="97"/>
      <c r="DK134" s="97"/>
      <c r="DL134" s="97"/>
      <c r="DM134" s="97"/>
      <c r="DN134" s="97"/>
      <c r="DO134" s="97"/>
      <c r="DP134" s="97"/>
      <c r="DQ134" s="97"/>
      <c r="DR134" s="97"/>
      <c r="DS134" s="97"/>
      <c r="DT134" s="97"/>
      <c r="DU134" s="97"/>
      <c r="DV134" s="97"/>
      <c r="DW134" s="97"/>
      <c r="DX134" s="97"/>
      <c r="DY134" s="97"/>
      <c r="DZ134" s="97"/>
      <c r="EA134" s="97"/>
      <c r="EB134" s="97"/>
      <c r="EC134" s="97"/>
      <c r="ED134" s="97"/>
      <c r="EE134" s="97"/>
      <c r="EF134" s="97"/>
      <c r="EG134" s="97"/>
      <c r="EH134" s="97"/>
      <c r="EI134" s="97"/>
    </row>
    <row r="135" spans="1:139">
      <c r="A135" s="97"/>
      <c r="B135" s="97"/>
      <c r="C135" s="97"/>
      <c r="D135" s="97"/>
      <c r="E135" s="97"/>
      <c r="F135" s="97"/>
      <c r="G135" s="97"/>
      <c r="H135" s="97"/>
      <c r="I135" s="97"/>
      <c r="J135" s="97"/>
      <c r="K135" s="97"/>
      <c r="L135" s="97"/>
      <c r="M135" s="97"/>
      <c r="N135" s="97"/>
      <c r="O135" s="97"/>
      <c r="P135" s="97"/>
      <c r="Q135" s="97"/>
      <c r="R135" s="97"/>
      <c r="S135" s="97"/>
      <c r="T135" s="97"/>
      <c r="U135" s="97"/>
      <c r="V135" s="97"/>
      <c r="W135" s="97"/>
      <c r="X135" s="97"/>
      <c r="Y135" s="97"/>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c r="BX135" s="97"/>
      <c r="BY135" s="97"/>
      <c r="BZ135" s="97"/>
      <c r="CA135" s="97"/>
      <c r="CB135" s="97"/>
      <c r="CC135" s="97"/>
      <c r="CD135" s="97"/>
      <c r="CE135" s="97"/>
      <c r="CF135" s="97"/>
      <c r="CG135" s="97"/>
      <c r="CH135" s="97"/>
      <c r="CI135" s="97"/>
      <c r="CJ135" s="97"/>
      <c r="CK135" s="97"/>
      <c r="CL135" s="97"/>
      <c r="CM135" s="97"/>
      <c r="CN135" s="97"/>
      <c r="CO135" s="97"/>
      <c r="CP135" s="97"/>
      <c r="CQ135" s="97"/>
      <c r="CR135" s="97"/>
      <c r="CS135" s="97"/>
      <c r="CT135" s="97"/>
      <c r="CU135" s="97"/>
      <c r="CV135" s="97"/>
      <c r="CW135" s="97"/>
      <c r="CX135" s="97"/>
      <c r="CY135" s="97"/>
      <c r="CZ135" s="97"/>
      <c r="DA135" s="97"/>
      <c r="DB135" s="97"/>
      <c r="DC135" s="97"/>
      <c r="DD135" s="97"/>
      <c r="DE135" s="97"/>
      <c r="DF135" s="97"/>
      <c r="DG135" s="97"/>
      <c r="DH135" s="97"/>
      <c r="DI135" s="97"/>
      <c r="DJ135" s="97"/>
      <c r="DK135" s="97"/>
      <c r="DL135" s="97"/>
      <c r="DM135" s="97"/>
      <c r="DN135" s="97"/>
      <c r="DO135" s="97"/>
      <c r="DP135" s="97"/>
      <c r="DQ135" s="97"/>
      <c r="DR135" s="97"/>
      <c r="DS135" s="97"/>
      <c r="DT135" s="97"/>
      <c r="DU135" s="97"/>
      <c r="DV135" s="97"/>
      <c r="DW135" s="97"/>
      <c r="DX135" s="97"/>
      <c r="DY135" s="97"/>
      <c r="DZ135" s="97"/>
      <c r="EA135" s="97"/>
      <c r="EB135" s="97"/>
      <c r="EC135" s="97"/>
      <c r="ED135" s="97"/>
      <c r="EE135" s="97"/>
      <c r="EF135" s="97"/>
      <c r="EG135" s="97"/>
      <c r="EH135" s="97"/>
      <c r="EI135" s="97"/>
    </row>
    <row r="136" spans="1:139">
      <c r="A136" s="97"/>
      <c r="B136" s="97"/>
      <c r="C136" s="97"/>
      <c r="D136" s="97"/>
      <c r="E136" s="97"/>
      <c r="F136" s="97"/>
      <c r="G136" s="97"/>
      <c r="H136" s="97"/>
      <c r="I136" s="97"/>
      <c r="J136" s="97"/>
      <c r="K136" s="97"/>
      <c r="L136" s="97"/>
      <c r="M136" s="97"/>
      <c r="N136" s="97"/>
      <c r="O136" s="97"/>
      <c r="P136" s="97"/>
      <c r="Q136" s="97"/>
      <c r="R136" s="97"/>
      <c r="S136" s="97"/>
      <c r="T136" s="97"/>
      <c r="U136" s="97"/>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c r="CI136" s="97"/>
      <c r="CJ136" s="97"/>
      <c r="CK136" s="97"/>
      <c r="CL136" s="97"/>
      <c r="CM136" s="97"/>
      <c r="CN136" s="97"/>
      <c r="CO136" s="97"/>
      <c r="CP136" s="97"/>
      <c r="CQ136" s="97"/>
      <c r="CR136" s="97"/>
      <c r="CS136" s="97"/>
      <c r="CT136" s="97"/>
      <c r="CU136" s="97"/>
      <c r="CV136" s="97"/>
      <c r="CW136" s="97"/>
      <c r="CX136" s="97"/>
      <c r="CY136" s="97"/>
      <c r="CZ136" s="97"/>
      <c r="DA136" s="97"/>
      <c r="DB136" s="97"/>
      <c r="DC136" s="97"/>
      <c r="DD136" s="97"/>
      <c r="DE136" s="97"/>
      <c r="DF136" s="97"/>
      <c r="DG136" s="97"/>
      <c r="DH136" s="97"/>
      <c r="DI136" s="97"/>
      <c r="DJ136" s="97"/>
      <c r="DK136" s="97"/>
      <c r="DL136" s="97"/>
      <c r="DM136" s="97"/>
      <c r="DN136" s="97"/>
      <c r="DO136" s="97"/>
      <c r="DP136" s="97"/>
      <c r="DQ136" s="97"/>
      <c r="DR136" s="97"/>
      <c r="DS136" s="97"/>
      <c r="DT136" s="97"/>
      <c r="DU136" s="97"/>
      <c r="DV136" s="97"/>
      <c r="DW136" s="97"/>
      <c r="DX136" s="97"/>
      <c r="DY136" s="97"/>
      <c r="DZ136" s="97"/>
      <c r="EA136" s="97"/>
      <c r="EB136" s="97"/>
      <c r="EC136" s="97"/>
      <c r="ED136" s="97"/>
      <c r="EE136" s="97"/>
      <c r="EF136" s="97"/>
      <c r="EG136" s="97"/>
      <c r="EH136" s="97"/>
      <c r="EI136" s="97"/>
    </row>
    <row r="137" spans="1:139">
      <c r="A137" s="97"/>
      <c r="B137" s="97"/>
      <c r="C137" s="97"/>
      <c r="D137" s="97"/>
      <c r="E137" s="97"/>
      <c r="F137" s="97"/>
      <c r="G137" s="97"/>
      <c r="H137" s="97"/>
      <c r="I137" s="97"/>
      <c r="J137" s="97"/>
      <c r="K137" s="97"/>
      <c r="L137" s="97"/>
      <c r="M137" s="97"/>
      <c r="N137" s="97"/>
      <c r="O137" s="97"/>
      <c r="P137" s="97"/>
      <c r="Q137" s="97"/>
      <c r="R137" s="97"/>
      <c r="S137" s="97"/>
      <c r="T137" s="97"/>
      <c r="U137" s="97"/>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c r="CD137" s="97"/>
      <c r="CE137" s="97"/>
      <c r="CF137" s="97"/>
      <c r="CG137" s="97"/>
      <c r="CH137" s="97"/>
      <c r="CI137" s="97"/>
      <c r="CJ137" s="97"/>
      <c r="CK137" s="97"/>
      <c r="CL137" s="97"/>
      <c r="CM137" s="97"/>
      <c r="CN137" s="97"/>
      <c r="CO137" s="97"/>
      <c r="CP137" s="97"/>
      <c r="CQ137" s="97"/>
      <c r="CR137" s="97"/>
      <c r="CS137" s="97"/>
      <c r="CT137" s="97"/>
      <c r="CU137" s="97"/>
      <c r="CV137" s="97"/>
      <c r="CW137" s="97"/>
      <c r="CX137" s="97"/>
      <c r="CY137" s="97"/>
      <c r="CZ137" s="97"/>
      <c r="DA137" s="97"/>
      <c r="DB137" s="97"/>
      <c r="DC137" s="97"/>
      <c r="DD137" s="97"/>
      <c r="DE137" s="97"/>
      <c r="DF137" s="97"/>
      <c r="DG137" s="97"/>
      <c r="DH137" s="97"/>
      <c r="DI137" s="97"/>
      <c r="DJ137" s="97"/>
      <c r="DK137" s="97"/>
      <c r="DL137" s="97"/>
      <c r="DM137" s="97"/>
      <c r="DN137" s="97"/>
      <c r="DO137" s="97"/>
      <c r="DP137" s="97"/>
      <c r="DQ137" s="97"/>
      <c r="DR137" s="97"/>
      <c r="DS137" s="97"/>
      <c r="DT137" s="97"/>
      <c r="DU137" s="97"/>
      <c r="DV137" s="97"/>
      <c r="DW137" s="97"/>
      <c r="DX137" s="97"/>
      <c r="DY137" s="97"/>
      <c r="DZ137" s="97"/>
      <c r="EA137" s="97"/>
      <c r="EB137" s="97"/>
      <c r="EC137" s="97"/>
      <c r="ED137" s="97"/>
      <c r="EE137" s="97"/>
      <c r="EF137" s="97"/>
      <c r="EG137" s="97"/>
      <c r="EH137" s="97"/>
      <c r="EI137" s="97"/>
    </row>
    <row r="138" spans="1:139">
      <c r="A138" s="97"/>
      <c r="B138" s="97"/>
      <c r="C138" s="97"/>
      <c r="D138" s="97"/>
      <c r="E138" s="97"/>
      <c r="F138" s="97"/>
      <c r="G138" s="97"/>
      <c r="H138" s="97"/>
      <c r="I138" s="97"/>
      <c r="J138" s="97"/>
      <c r="K138" s="97"/>
      <c r="L138" s="97"/>
      <c r="M138" s="97"/>
      <c r="N138" s="97"/>
      <c r="O138" s="97"/>
      <c r="P138" s="97"/>
      <c r="Q138" s="97"/>
      <c r="R138" s="97"/>
      <c r="S138" s="97"/>
      <c r="T138" s="97"/>
      <c r="U138" s="97"/>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c r="CH138" s="97"/>
      <c r="CI138" s="97"/>
      <c r="CJ138" s="97"/>
      <c r="CK138" s="97"/>
      <c r="CL138" s="97"/>
      <c r="CM138" s="97"/>
      <c r="CN138" s="97"/>
      <c r="CO138" s="97"/>
      <c r="CP138" s="97"/>
      <c r="CQ138" s="97"/>
      <c r="CR138" s="97"/>
      <c r="CS138" s="97"/>
      <c r="CT138" s="97"/>
      <c r="CU138" s="97"/>
      <c r="CV138" s="97"/>
      <c r="CW138" s="97"/>
      <c r="CX138" s="97"/>
      <c r="CY138" s="97"/>
      <c r="CZ138" s="97"/>
      <c r="DA138" s="97"/>
      <c r="DB138" s="97"/>
      <c r="DC138" s="97"/>
      <c r="DD138" s="97"/>
      <c r="DE138" s="97"/>
      <c r="DF138" s="97"/>
      <c r="DG138" s="97"/>
      <c r="DH138" s="97"/>
      <c r="DI138" s="97"/>
      <c r="DJ138" s="97"/>
      <c r="DK138" s="97"/>
      <c r="DL138" s="97"/>
      <c r="DM138" s="97"/>
      <c r="DN138" s="97"/>
      <c r="DO138" s="97"/>
      <c r="DP138" s="97"/>
      <c r="DQ138" s="97"/>
      <c r="DR138" s="97"/>
      <c r="DS138" s="97"/>
      <c r="DT138" s="97"/>
      <c r="DU138" s="97"/>
      <c r="DV138" s="97"/>
      <c r="DW138" s="97"/>
      <c r="DX138" s="97"/>
      <c r="DY138" s="97"/>
      <c r="DZ138" s="97"/>
      <c r="EA138" s="97"/>
      <c r="EB138" s="97"/>
      <c r="EC138" s="97"/>
      <c r="ED138" s="97"/>
      <c r="EE138" s="97"/>
      <c r="EF138" s="97"/>
      <c r="EG138" s="97"/>
      <c r="EH138" s="97"/>
      <c r="EI138" s="97"/>
    </row>
    <row r="139" spans="1:139">
      <c r="A139" s="97"/>
      <c r="B139" s="97"/>
      <c r="C139" s="97"/>
      <c r="D139" s="97"/>
      <c r="E139" s="97"/>
      <c r="F139" s="97"/>
      <c r="G139" s="97"/>
      <c r="H139" s="97"/>
      <c r="I139" s="97"/>
      <c r="J139" s="97"/>
      <c r="K139" s="97"/>
      <c r="L139" s="97"/>
      <c r="M139" s="97"/>
      <c r="N139" s="97"/>
      <c r="O139" s="97"/>
      <c r="P139" s="97"/>
      <c r="Q139" s="97"/>
      <c r="R139" s="97"/>
      <c r="S139" s="97"/>
      <c r="T139" s="97"/>
      <c r="U139" s="97"/>
      <c r="V139" s="97"/>
      <c r="W139" s="97"/>
      <c r="X139" s="97"/>
      <c r="Y139" s="97"/>
      <c r="Z139" s="97"/>
      <c r="AA139" s="97"/>
      <c r="AB139" s="97"/>
      <c r="AC139" s="97"/>
      <c r="AD139" s="97"/>
      <c r="AE139" s="97"/>
      <c r="AF139" s="97"/>
      <c r="AG139" s="97"/>
      <c r="AH139" s="97"/>
      <c r="AI139" s="97"/>
      <c r="AJ139" s="97"/>
      <c r="AK139" s="97"/>
      <c r="AL139" s="97"/>
      <c r="AM139" s="97"/>
      <c r="AN139" s="97"/>
      <c r="AO139" s="97"/>
      <c r="AP139" s="97"/>
      <c r="AQ139" s="97"/>
      <c r="AR139" s="97"/>
      <c r="AS139" s="97"/>
      <c r="AT139" s="97"/>
      <c r="AU139" s="97"/>
      <c r="AV139" s="97"/>
      <c r="AW139" s="97"/>
      <c r="AX139" s="97"/>
      <c r="AY139" s="97"/>
      <c r="AZ139" s="97"/>
      <c r="BA139" s="97"/>
      <c r="BB139" s="97"/>
      <c r="BC139" s="97"/>
      <c r="BD139" s="97"/>
      <c r="BE139" s="97"/>
      <c r="BF139" s="97"/>
      <c r="BG139" s="97"/>
      <c r="BH139" s="97"/>
      <c r="BI139" s="97"/>
      <c r="BJ139" s="97"/>
      <c r="BK139" s="97"/>
      <c r="BL139" s="97"/>
      <c r="BM139" s="97"/>
      <c r="BN139" s="97"/>
      <c r="BO139" s="97"/>
      <c r="BP139" s="97"/>
      <c r="BQ139" s="97"/>
      <c r="BR139" s="97"/>
      <c r="BS139" s="97"/>
      <c r="BT139" s="97"/>
      <c r="BU139" s="97"/>
      <c r="BV139" s="97"/>
      <c r="BW139" s="97"/>
      <c r="BX139" s="97"/>
      <c r="BY139" s="97"/>
      <c r="BZ139" s="97"/>
      <c r="CA139" s="97"/>
      <c r="CB139" s="97"/>
      <c r="CC139" s="97"/>
      <c r="CD139" s="97"/>
      <c r="CE139" s="97"/>
      <c r="CF139" s="97"/>
      <c r="CG139" s="97"/>
      <c r="CH139" s="97"/>
      <c r="CI139" s="97"/>
      <c r="CJ139" s="97"/>
      <c r="CK139" s="97"/>
      <c r="CL139" s="97"/>
      <c r="CM139" s="97"/>
      <c r="CN139" s="97"/>
      <c r="CO139" s="97"/>
      <c r="CP139" s="97"/>
      <c r="CQ139" s="97"/>
      <c r="CR139" s="97"/>
      <c r="CS139" s="97"/>
      <c r="CT139" s="97"/>
      <c r="CU139" s="97"/>
      <c r="CV139" s="97"/>
      <c r="CW139" s="97"/>
      <c r="CX139" s="97"/>
      <c r="CY139" s="97"/>
      <c r="CZ139" s="97"/>
      <c r="DA139" s="97"/>
      <c r="DB139" s="97"/>
      <c r="DC139" s="97"/>
      <c r="DD139" s="97"/>
      <c r="DE139" s="97"/>
      <c r="DF139" s="97"/>
      <c r="DG139" s="97"/>
      <c r="DH139" s="97"/>
      <c r="DI139" s="97"/>
      <c r="DJ139" s="97"/>
      <c r="DK139" s="97"/>
      <c r="DL139" s="97"/>
      <c r="DM139" s="97"/>
      <c r="DN139" s="97"/>
      <c r="DO139" s="97"/>
      <c r="DP139" s="97"/>
      <c r="DQ139" s="97"/>
      <c r="DR139" s="97"/>
      <c r="DS139" s="97"/>
      <c r="DT139" s="97"/>
      <c r="DU139" s="97"/>
      <c r="DV139" s="97"/>
      <c r="DW139" s="97"/>
      <c r="DX139" s="97"/>
      <c r="DY139" s="97"/>
      <c r="DZ139" s="97"/>
      <c r="EA139" s="97"/>
      <c r="EB139" s="97"/>
      <c r="EC139" s="97"/>
      <c r="ED139" s="97"/>
      <c r="EE139" s="97"/>
      <c r="EF139" s="97"/>
      <c r="EG139" s="97"/>
      <c r="EH139" s="97"/>
      <c r="EI139" s="97"/>
    </row>
    <row r="140" spans="1:139">
      <c r="A140" s="97"/>
      <c r="B140" s="97"/>
      <c r="C140" s="97"/>
      <c r="D140" s="97"/>
      <c r="E140" s="97"/>
      <c r="F140" s="97"/>
      <c r="G140" s="97"/>
      <c r="H140" s="97"/>
      <c r="I140" s="97"/>
      <c r="J140" s="97"/>
      <c r="K140" s="97"/>
      <c r="L140" s="97"/>
      <c r="M140" s="97"/>
      <c r="N140" s="97"/>
      <c r="O140" s="97"/>
      <c r="P140" s="97"/>
      <c r="Q140" s="97"/>
      <c r="R140" s="97"/>
      <c r="S140" s="97"/>
      <c r="T140" s="97"/>
      <c r="U140" s="97"/>
      <c r="V140" s="97"/>
      <c r="W140" s="97"/>
      <c r="X140" s="97"/>
      <c r="Y140" s="97"/>
      <c r="Z140" s="97"/>
      <c r="AA140" s="97"/>
      <c r="AB140" s="97"/>
      <c r="AC140" s="97"/>
      <c r="AD140" s="97"/>
      <c r="AE140" s="97"/>
      <c r="AF140" s="97"/>
      <c r="AG140" s="97"/>
      <c r="AH140" s="97"/>
      <c r="AI140" s="97"/>
      <c r="AJ140" s="97"/>
      <c r="AK140" s="97"/>
      <c r="AL140" s="97"/>
      <c r="AM140" s="97"/>
      <c r="AN140" s="97"/>
      <c r="AO140" s="97"/>
      <c r="AP140" s="97"/>
      <c r="AQ140" s="97"/>
      <c r="AR140" s="97"/>
      <c r="AS140" s="97"/>
      <c r="AT140" s="97"/>
      <c r="AU140" s="97"/>
      <c r="AV140" s="97"/>
      <c r="AW140" s="97"/>
      <c r="AX140" s="97"/>
      <c r="AY140" s="97"/>
      <c r="AZ140" s="97"/>
      <c r="BA140" s="97"/>
      <c r="BB140" s="97"/>
      <c r="BC140" s="97"/>
      <c r="BD140" s="97"/>
      <c r="BE140" s="97"/>
      <c r="BF140" s="97"/>
      <c r="BG140" s="97"/>
      <c r="BH140" s="97"/>
      <c r="BI140" s="97"/>
      <c r="BJ140" s="97"/>
      <c r="BK140" s="97"/>
      <c r="BL140" s="97"/>
      <c r="BM140" s="97"/>
      <c r="BN140" s="97"/>
      <c r="BO140" s="97"/>
      <c r="BP140" s="97"/>
      <c r="BQ140" s="97"/>
      <c r="BR140" s="97"/>
      <c r="BS140" s="97"/>
      <c r="BT140" s="97"/>
      <c r="BU140" s="97"/>
      <c r="BV140" s="97"/>
      <c r="BW140" s="97"/>
      <c r="BX140" s="97"/>
      <c r="BY140" s="97"/>
      <c r="BZ140" s="97"/>
      <c r="CA140" s="97"/>
      <c r="CB140" s="97"/>
      <c r="CC140" s="97"/>
      <c r="CD140" s="97"/>
      <c r="CE140" s="97"/>
      <c r="CF140" s="97"/>
      <c r="CG140" s="97"/>
      <c r="CH140" s="97"/>
      <c r="CI140" s="97"/>
      <c r="CJ140" s="97"/>
      <c r="CK140" s="97"/>
      <c r="CL140" s="97"/>
      <c r="CM140" s="97"/>
      <c r="CN140" s="97"/>
      <c r="CO140" s="97"/>
      <c r="CP140" s="97"/>
      <c r="CQ140" s="97"/>
      <c r="CR140" s="97"/>
      <c r="CS140" s="97"/>
      <c r="CT140" s="97"/>
      <c r="CU140" s="97"/>
      <c r="CV140" s="97"/>
      <c r="CW140" s="97"/>
      <c r="CX140" s="97"/>
      <c r="CY140" s="97"/>
      <c r="CZ140" s="97"/>
      <c r="DA140" s="97"/>
      <c r="DB140" s="97"/>
      <c r="DC140" s="97"/>
      <c r="DD140" s="97"/>
      <c r="DE140" s="97"/>
      <c r="DF140" s="97"/>
      <c r="DG140" s="97"/>
      <c r="DH140" s="97"/>
      <c r="DI140" s="97"/>
      <c r="DJ140" s="97"/>
      <c r="DK140" s="97"/>
      <c r="DL140" s="97"/>
      <c r="DM140" s="97"/>
      <c r="DN140" s="97"/>
      <c r="DO140" s="97"/>
      <c r="DP140" s="97"/>
      <c r="DQ140" s="97"/>
      <c r="DR140" s="97"/>
      <c r="DS140" s="97"/>
      <c r="DT140" s="97"/>
      <c r="DU140" s="97"/>
      <c r="DV140" s="97"/>
      <c r="DW140" s="97"/>
      <c r="DX140" s="97"/>
      <c r="DY140" s="97"/>
      <c r="DZ140" s="97"/>
      <c r="EA140" s="97"/>
      <c r="EB140" s="97"/>
      <c r="EC140" s="97"/>
      <c r="ED140" s="97"/>
      <c r="EE140" s="97"/>
      <c r="EF140" s="97"/>
      <c r="EG140" s="97"/>
      <c r="EH140" s="97"/>
      <c r="EI140" s="97"/>
    </row>
    <row r="141" spans="1:139">
      <c r="A141" s="97"/>
      <c r="B141" s="97"/>
      <c r="C141" s="97"/>
      <c r="D141" s="97"/>
      <c r="E141" s="97"/>
      <c r="F141" s="97"/>
      <c r="G141" s="97"/>
      <c r="H141" s="97"/>
      <c r="I141" s="97"/>
      <c r="J141" s="97"/>
      <c r="K141" s="97"/>
      <c r="L141" s="97"/>
      <c r="M141" s="97"/>
      <c r="N141" s="97"/>
      <c r="O141" s="97"/>
      <c r="P141" s="97"/>
      <c r="Q141" s="97"/>
      <c r="R141" s="97"/>
      <c r="S141" s="97"/>
      <c r="T141" s="97"/>
      <c r="U141" s="97"/>
      <c r="V141" s="97"/>
      <c r="W141" s="97"/>
      <c r="X141" s="97"/>
      <c r="Y141" s="97"/>
      <c r="Z141" s="97"/>
      <c r="AA141" s="97"/>
      <c r="AB141" s="97"/>
      <c r="AC141" s="97"/>
      <c r="AD141" s="97"/>
      <c r="AE141" s="97"/>
      <c r="AF141" s="97"/>
      <c r="AG141" s="9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c r="BX141" s="97"/>
      <c r="BY141" s="97"/>
      <c r="BZ141" s="97"/>
      <c r="CA141" s="97"/>
      <c r="CB141" s="97"/>
      <c r="CC141" s="97"/>
      <c r="CD141" s="97"/>
      <c r="CE141" s="97"/>
      <c r="CF141" s="97"/>
      <c r="CG141" s="97"/>
      <c r="CH141" s="97"/>
      <c r="CI141" s="97"/>
      <c r="CJ141" s="97"/>
      <c r="CK141" s="97"/>
      <c r="CL141" s="97"/>
      <c r="CM141" s="97"/>
      <c r="CN141" s="97"/>
      <c r="CO141" s="97"/>
      <c r="CP141" s="97"/>
      <c r="CQ141" s="97"/>
      <c r="CR141" s="97"/>
      <c r="CS141" s="97"/>
      <c r="CT141" s="97"/>
      <c r="CU141" s="97"/>
      <c r="CV141" s="97"/>
      <c r="CW141" s="97"/>
      <c r="CX141" s="97"/>
      <c r="CY141" s="97"/>
      <c r="CZ141" s="97"/>
      <c r="DA141" s="97"/>
      <c r="DB141" s="97"/>
      <c r="DC141" s="97"/>
      <c r="DD141" s="97"/>
      <c r="DE141" s="97"/>
      <c r="DF141" s="97"/>
      <c r="DG141" s="97"/>
      <c r="DH141" s="97"/>
      <c r="DI141" s="97"/>
      <c r="DJ141" s="97"/>
      <c r="DK141" s="97"/>
      <c r="DL141" s="97"/>
      <c r="DM141" s="97"/>
      <c r="DN141" s="97"/>
      <c r="DO141" s="97"/>
      <c r="DP141" s="97"/>
      <c r="DQ141" s="97"/>
      <c r="DR141" s="97"/>
      <c r="DS141" s="97"/>
      <c r="DT141" s="97"/>
      <c r="DU141" s="97"/>
      <c r="DV141" s="97"/>
      <c r="DW141" s="97"/>
      <c r="DX141" s="97"/>
      <c r="DY141" s="97"/>
      <c r="DZ141" s="97"/>
      <c r="EA141" s="97"/>
      <c r="EB141" s="97"/>
      <c r="EC141" s="97"/>
      <c r="ED141" s="97"/>
      <c r="EE141" s="97"/>
      <c r="EF141" s="97"/>
      <c r="EG141" s="97"/>
      <c r="EH141" s="97"/>
      <c r="EI141" s="97"/>
    </row>
    <row r="142" spans="1:139">
      <c r="A142" s="97"/>
      <c r="B142" s="97"/>
      <c r="C142" s="97"/>
      <c r="D142" s="97"/>
      <c r="E142" s="97"/>
      <c r="F142" s="97"/>
      <c r="G142" s="97"/>
      <c r="H142" s="97"/>
      <c r="I142" s="97"/>
      <c r="J142" s="97"/>
      <c r="K142" s="97"/>
      <c r="L142" s="97"/>
      <c r="M142" s="97"/>
      <c r="N142" s="97"/>
      <c r="O142" s="97"/>
      <c r="P142" s="97"/>
      <c r="Q142" s="97"/>
      <c r="R142" s="97"/>
      <c r="S142" s="97"/>
      <c r="T142" s="97"/>
      <c r="U142" s="97"/>
      <c r="V142" s="97"/>
      <c r="W142" s="97"/>
      <c r="X142" s="97"/>
      <c r="Y142" s="97"/>
      <c r="Z142" s="97"/>
      <c r="AA142" s="97"/>
      <c r="AB142" s="97"/>
      <c r="AC142" s="97"/>
      <c r="AD142" s="97"/>
      <c r="AE142" s="97"/>
      <c r="AF142" s="97"/>
      <c r="AG142" s="97"/>
      <c r="AH142" s="97"/>
      <c r="AI142" s="97"/>
      <c r="AJ142" s="97"/>
      <c r="AK142" s="97"/>
      <c r="AL142" s="97"/>
      <c r="AM142" s="97"/>
      <c r="AN142" s="97"/>
      <c r="AO142" s="97"/>
      <c r="AP142" s="97"/>
      <c r="AQ142" s="97"/>
      <c r="AR142" s="97"/>
      <c r="AS142" s="97"/>
      <c r="AT142" s="97"/>
      <c r="AU142" s="97"/>
      <c r="AV142" s="97"/>
      <c r="AW142" s="97"/>
      <c r="AX142" s="97"/>
      <c r="AY142" s="97"/>
      <c r="AZ142" s="97"/>
      <c r="BA142" s="97"/>
      <c r="BB142" s="97"/>
      <c r="BC142" s="97"/>
      <c r="BD142" s="97"/>
      <c r="BE142" s="97"/>
      <c r="BF142" s="97"/>
      <c r="BG142" s="97"/>
      <c r="BH142" s="97"/>
      <c r="BI142" s="97"/>
      <c r="BJ142" s="97"/>
      <c r="BK142" s="97"/>
      <c r="BL142" s="97"/>
      <c r="BM142" s="97"/>
      <c r="BN142" s="97"/>
      <c r="BO142" s="97"/>
      <c r="BP142" s="97"/>
      <c r="BQ142" s="97"/>
      <c r="BR142" s="97"/>
      <c r="BS142" s="97"/>
      <c r="BT142" s="97"/>
      <c r="BU142" s="97"/>
      <c r="BV142" s="97"/>
      <c r="BW142" s="97"/>
      <c r="BX142" s="97"/>
      <c r="BY142" s="97"/>
      <c r="BZ142" s="97"/>
      <c r="CA142" s="97"/>
      <c r="CB142" s="97"/>
      <c r="CC142" s="97"/>
      <c r="CD142" s="97"/>
      <c r="CE142" s="97"/>
      <c r="CF142" s="97"/>
      <c r="CG142" s="97"/>
      <c r="CH142" s="97"/>
      <c r="CI142" s="97"/>
      <c r="CJ142" s="97"/>
      <c r="CK142" s="97"/>
      <c r="CL142" s="97"/>
      <c r="CM142" s="97"/>
      <c r="CN142" s="97"/>
      <c r="CO142" s="97"/>
      <c r="CP142" s="97"/>
      <c r="CQ142" s="97"/>
      <c r="CR142" s="97"/>
      <c r="CS142" s="97"/>
      <c r="CT142" s="97"/>
      <c r="CU142" s="97"/>
      <c r="CV142" s="97"/>
      <c r="CW142" s="97"/>
      <c r="CX142" s="97"/>
      <c r="CY142" s="97"/>
      <c r="CZ142" s="97"/>
      <c r="DA142" s="97"/>
      <c r="DB142" s="97"/>
      <c r="DC142" s="97"/>
      <c r="DD142" s="97"/>
      <c r="DE142" s="97"/>
      <c r="DF142" s="97"/>
      <c r="DG142" s="97"/>
      <c r="DH142" s="97"/>
      <c r="DI142" s="97"/>
      <c r="DJ142" s="97"/>
      <c r="DK142" s="97"/>
      <c r="DL142" s="97"/>
      <c r="DM142" s="97"/>
      <c r="DN142" s="97"/>
      <c r="DO142" s="97"/>
      <c r="DP142" s="97"/>
      <c r="DQ142" s="97"/>
      <c r="DR142" s="97"/>
      <c r="DS142" s="97"/>
      <c r="DT142" s="97"/>
      <c r="DU142" s="97"/>
      <c r="DV142" s="97"/>
      <c r="DW142" s="97"/>
      <c r="DX142" s="97"/>
      <c r="DY142" s="97"/>
      <c r="DZ142" s="97"/>
      <c r="EA142" s="97"/>
      <c r="EB142" s="97"/>
      <c r="EC142" s="97"/>
      <c r="ED142" s="97"/>
      <c r="EE142" s="97"/>
      <c r="EF142" s="97"/>
      <c r="EG142" s="97"/>
      <c r="EH142" s="97"/>
      <c r="EI142" s="97"/>
    </row>
    <row r="143" spans="1:139">
      <c r="A143" s="97"/>
      <c r="B143" s="97"/>
      <c r="C143" s="97"/>
      <c r="D143" s="97"/>
      <c r="E143" s="97"/>
      <c r="F143" s="97"/>
      <c r="G143" s="97"/>
      <c r="H143" s="97"/>
      <c r="I143" s="97"/>
      <c r="J143" s="97"/>
      <c r="K143" s="97"/>
      <c r="L143" s="97"/>
      <c r="M143" s="97"/>
      <c r="N143" s="97"/>
      <c r="O143" s="97"/>
      <c r="P143" s="97"/>
      <c r="Q143" s="97"/>
      <c r="R143" s="97"/>
      <c r="S143" s="97"/>
      <c r="T143" s="97"/>
      <c r="U143" s="97"/>
      <c r="V143" s="97"/>
      <c r="W143" s="97"/>
      <c r="X143" s="97"/>
      <c r="Y143" s="97"/>
      <c r="Z143" s="97"/>
      <c r="AA143" s="97"/>
      <c r="AB143" s="97"/>
      <c r="AC143" s="97"/>
      <c r="AD143" s="97"/>
      <c r="AE143" s="97"/>
      <c r="AF143" s="97"/>
      <c r="AG143" s="9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row>
    <row r="144" spans="1:139">
      <c r="A144" s="97"/>
      <c r="B144" s="97"/>
      <c r="C144" s="97"/>
      <c r="D144" s="97"/>
      <c r="E144" s="97"/>
      <c r="F144" s="97"/>
      <c r="G144" s="97"/>
      <c r="H144" s="97"/>
      <c r="I144" s="97"/>
      <c r="J144" s="97"/>
      <c r="K144" s="97"/>
      <c r="L144" s="97"/>
      <c r="M144" s="97"/>
      <c r="N144" s="97"/>
      <c r="O144" s="97"/>
      <c r="P144" s="97"/>
      <c r="Q144" s="97"/>
      <c r="R144" s="97"/>
      <c r="S144" s="97"/>
      <c r="T144" s="97"/>
      <c r="U144" s="97"/>
      <c r="V144" s="97"/>
      <c r="W144" s="97"/>
      <c r="X144" s="97"/>
      <c r="Y144" s="97"/>
      <c r="Z144" s="97"/>
      <c r="AA144" s="97"/>
      <c r="AB144" s="97"/>
      <c r="AC144" s="97"/>
      <c r="AD144" s="97"/>
      <c r="AE144" s="97"/>
      <c r="AF144" s="97"/>
      <c r="AG144" s="9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row>
    <row r="145" spans="1:139">
      <c r="A145" s="97"/>
      <c r="B145" s="97"/>
      <c r="C145" s="97"/>
      <c r="D145" s="97"/>
      <c r="E145" s="97"/>
      <c r="F145" s="97"/>
      <c r="G145" s="97"/>
      <c r="H145" s="97"/>
      <c r="I145" s="97"/>
      <c r="J145" s="97"/>
      <c r="K145" s="97"/>
      <c r="L145" s="97"/>
      <c r="M145" s="97"/>
      <c r="N145" s="97"/>
      <c r="O145" s="97"/>
      <c r="P145" s="97"/>
      <c r="Q145" s="97"/>
      <c r="R145" s="97"/>
      <c r="S145" s="97"/>
      <c r="T145" s="97"/>
      <c r="U145" s="97"/>
      <c r="V145" s="97"/>
      <c r="W145" s="97"/>
      <c r="X145" s="97"/>
      <c r="Y145" s="97"/>
      <c r="Z145" s="97"/>
      <c r="AA145" s="97"/>
      <c r="AB145" s="97"/>
      <c r="AC145" s="97"/>
      <c r="AD145" s="97"/>
      <c r="AE145" s="97"/>
      <c r="AF145" s="97"/>
      <c r="AG145" s="97"/>
      <c r="AH145" s="97"/>
      <c r="AI145" s="97"/>
      <c r="AJ145" s="97"/>
      <c r="AK145" s="97"/>
      <c r="AL145" s="97"/>
      <c r="AM145" s="97"/>
      <c r="AN145" s="97"/>
      <c r="AO145" s="97"/>
      <c r="AP145" s="97"/>
      <c r="AQ145" s="97"/>
      <c r="AR145" s="97"/>
      <c r="AS145" s="97"/>
      <c r="AT145" s="97"/>
      <c r="AU145" s="97"/>
      <c r="AV145" s="97"/>
      <c r="AW145" s="97"/>
      <c r="AX145" s="97"/>
      <c r="AY145" s="97"/>
      <c r="AZ145" s="97"/>
      <c r="BA145" s="97"/>
      <c r="BB145" s="97"/>
      <c r="BC145" s="97"/>
      <c r="BD145" s="97"/>
      <c r="BE145" s="97"/>
      <c r="BF145" s="97"/>
      <c r="BG145" s="97"/>
      <c r="BH145" s="97"/>
      <c r="BI145" s="97"/>
      <c r="BJ145" s="97"/>
      <c r="BK145" s="97"/>
      <c r="BL145" s="97"/>
      <c r="BM145" s="97"/>
      <c r="BN145" s="97"/>
      <c r="BO145" s="97"/>
      <c r="BP145" s="97"/>
      <c r="BQ145" s="97"/>
      <c r="BR145" s="97"/>
      <c r="BS145" s="97"/>
      <c r="BT145" s="97"/>
      <c r="BU145" s="97"/>
      <c r="BV145" s="97"/>
      <c r="BW145" s="97"/>
      <c r="BX145" s="97"/>
      <c r="BY145" s="97"/>
      <c r="BZ145" s="97"/>
      <c r="CA145" s="97"/>
      <c r="CB145" s="97"/>
      <c r="CC145" s="97"/>
      <c r="CD145" s="97"/>
      <c r="CE145" s="97"/>
      <c r="CF145" s="97"/>
      <c r="CG145" s="97"/>
      <c r="CH145" s="97"/>
      <c r="CI145" s="97"/>
      <c r="CJ145" s="97"/>
      <c r="CK145" s="97"/>
      <c r="CL145" s="97"/>
      <c r="CM145" s="97"/>
      <c r="CN145" s="97"/>
      <c r="CO145" s="97"/>
      <c r="CP145" s="97"/>
      <c r="CQ145" s="97"/>
      <c r="CR145" s="97"/>
      <c r="CS145" s="97"/>
      <c r="CT145" s="97"/>
      <c r="CU145" s="97"/>
      <c r="CV145" s="97"/>
      <c r="CW145" s="97"/>
      <c r="CX145" s="97"/>
      <c r="CY145" s="97"/>
      <c r="CZ145" s="97"/>
      <c r="DA145" s="97"/>
      <c r="DB145" s="97"/>
      <c r="DC145" s="97"/>
      <c r="DD145" s="97"/>
      <c r="DE145" s="97"/>
      <c r="DF145" s="97"/>
      <c r="DG145" s="97"/>
      <c r="DH145" s="97"/>
      <c r="DI145" s="97"/>
      <c r="DJ145" s="97"/>
      <c r="DK145" s="97"/>
      <c r="DL145" s="97"/>
      <c r="DM145" s="97"/>
      <c r="DN145" s="97"/>
      <c r="DO145" s="97"/>
      <c r="DP145" s="97"/>
      <c r="DQ145" s="97"/>
      <c r="DR145" s="97"/>
      <c r="DS145" s="97"/>
      <c r="DT145" s="97"/>
      <c r="DU145" s="97"/>
      <c r="DV145" s="97"/>
      <c r="DW145" s="97"/>
      <c r="DX145" s="97"/>
      <c r="DY145" s="97"/>
      <c r="DZ145" s="97"/>
      <c r="EA145" s="97"/>
      <c r="EB145" s="97"/>
      <c r="EC145" s="97"/>
      <c r="ED145" s="97"/>
      <c r="EE145" s="97"/>
      <c r="EF145" s="97"/>
      <c r="EG145" s="97"/>
      <c r="EH145" s="97"/>
      <c r="EI145" s="97"/>
    </row>
    <row r="146" spans="1:139">
      <c r="A146" s="97"/>
      <c r="B146" s="97"/>
      <c r="C146" s="97"/>
      <c r="D146" s="97"/>
      <c r="E146" s="97"/>
      <c r="F146" s="97"/>
      <c r="G146" s="97"/>
      <c r="H146" s="97"/>
      <c r="I146" s="97"/>
      <c r="J146" s="97"/>
      <c r="K146" s="97"/>
      <c r="L146" s="97"/>
      <c r="M146" s="97"/>
      <c r="N146" s="97"/>
      <c r="O146" s="97"/>
      <c r="P146" s="97"/>
      <c r="Q146" s="97"/>
      <c r="R146" s="97"/>
      <c r="S146" s="97"/>
      <c r="T146" s="97"/>
      <c r="U146" s="97"/>
      <c r="V146" s="97"/>
      <c r="W146" s="97"/>
      <c r="X146" s="97"/>
      <c r="Y146" s="97"/>
      <c r="Z146" s="97"/>
      <c r="AA146" s="97"/>
      <c r="AB146" s="97"/>
      <c r="AC146" s="97"/>
      <c r="AD146" s="97"/>
      <c r="AE146" s="97"/>
      <c r="AF146" s="97"/>
      <c r="AG146" s="97"/>
      <c r="AH146" s="97"/>
      <c r="AI146" s="97"/>
      <c r="AJ146" s="97"/>
      <c r="AK146" s="97"/>
      <c r="AL146" s="97"/>
      <c r="AM146" s="97"/>
      <c r="AN146" s="97"/>
      <c r="AO146" s="97"/>
      <c r="AP146" s="97"/>
      <c r="AQ146" s="97"/>
      <c r="AR146" s="97"/>
      <c r="AS146" s="97"/>
      <c r="AT146" s="97"/>
      <c r="AU146" s="97"/>
      <c r="AV146" s="97"/>
      <c r="AW146" s="97"/>
      <c r="AX146" s="97"/>
      <c r="AY146" s="97"/>
      <c r="AZ146" s="97"/>
      <c r="BA146" s="97"/>
      <c r="BB146" s="97"/>
      <c r="BC146" s="97"/>
      <c r="BD146" s="97"/>
      <c r="BE146" s="97"/>
      <c r="BF146" s="97"/>
      <c r="BG146" s="97"/>
      <c r="BH146" s="97"/>
      <c r="BI146" s="97"/>
      <c r="BJ146" s="97"/>
      <c r="BK146" s="97"/>
      <c r="BL146" s="97"/>
      <c r="BM146" s="97"/>
      <c r="BN146" s="97"/>
      <c r="BO146" s="97"/>
      <c r="BP146" s="97"/>
      <c r="BQ146" s="97"/>
      <c r="BR146" s="97"/>
      <c r="BS146" s="97"/>
      <c r="BT146" s="97"/>
      <c r="BU146" s="97"/>
      <c r="BV146" s="97"/>
      <c r="BW146" s="97"/>
      <c r="BX146" s="97"/>
      <c r="BY146" s="97"/>
      <c r="BZ146" s="97"/>
      <c r="CA146" s="97"/>
      <c r="CB146" s="97"/>
      <c r="CC146" s="97"/>
      <c r="CD146" s="97"/>
      <c r="CE146" s="97"/>
      <c r="CF146" s="97"/>
      <c r="CG146" s="97"/>
      <c r="CH146" s="97"/>
      <c r="CI146" s="97"/>
      <c r="CJ146" s="97"/>
      <c r="CK146" s="97"/>
      <c r="CL146" s="97"/>
      <c r="CM146" s="97"/>
      <c r="CN146" s="97"/>
      <c r="CO146" s="97"/>
      <c r="CP146" s="97"/>
      <c r="CQ146" s="97"/>
      <c r="CR146" s="97"/>
      <c r="CS146" s="97"/>
      <c r="CT146" s="97"/>
      <c r="CU146" s="97"/>
      <c r="CV146" s="97"/>
      <c r="CW146" s="97"/>
      <c r="CX146" s="97"/>
      <c r="CY146" s="97"/>
      <c r="CZ146" s="97"/>
      <c r="DA146" s="97"/>
      <c r="DB146" s="97"/>
      <c r="DC146" s="97"/>
      <c r="DD146" s="97"/>
      <c r="DE146" s="97"/>
      <c r="DF146" s="97"/>
      <c r="DG146" s="97"/>
      <c r="DH146" s="97"/>
      <c r="DI146" s="97"/>
      <c r="DJ146" s="97"/>
      <c r="DK146" s="97"/>
      <c r="DL146" s="97"/>
      <c r="DM146" s="97"/>
      <c r="DN146" s="97"/>
      <c r="DO146" s="97"/>
      <c r="DP146" s="97"/>
      <c r="DQ146" s="97"/>
      <c r="DR146" s="97"/>
      <c r="DS146" s="97"/>
      <c r="DT146" s="97"/>
      <c r="DU146" s="97"/>
      <c r="DV146" s="97"/>
      <c r="DW146" s="97"/>
      <c r="DX146" s="97"/>
      <c r="DY146" s="97"/>
      <c r="DZ146" s="97"/>
      <c r="EA146" s="97"/>
      <c r="EB146" s="97"/>
      <c r="EC146" s="97"/>
      <c r="ED146" s="97"/>
      <c r="EE146" s="97"/>
      <c r="EF146" s="97"/>
      <c r="EG146" s="97"/>
      <c r="EH146" s="97"/>
      <c r="EI146" s="97"/>
    </row>
    <row r="147" spans="1:139">
      <c r="A147" s="97"/>
      <c r="B147" s="97"/>
      <c r="C147" s="97"/>
      <c r="D147" s="97"/>
      <c r="E147" s="97"/>
      <c r="F147" s="97"/>
      <c r="G147" s="97"/>
      <c r="H147" s="97"/>
      <c r="I147" s="97"/>
      <c r="J147" s="97"/>
      <c r="K147" s="97"/>
      <c r="L147" s="97"/>
      <c r="M147" s="97"/>
      <c r="N147" s="97"/>
      <c r="O147" s="97"/>
      <c r="P147" s="97"/>
      <c r="Q147" s="97"/>
      <c r="R147" s="97"/>
      <c r="S147" s="97"/>
      <c r="T147" s="97"/>
      <c r="U147" s="97"/>
      <c r="V147" s="97"/>
      <c r="W147" s="97"/>
      <c r="X147" s="97"/>
      <c r="Y147" s="97"/>
      <c r="Z147" s="97"/>
      <c r="AA147" s="97"/>
      <c r="AB147" s="97"/>
      <c r="AC147" s="97"/>
      <c r="AD147" s="97"/>
      <c r="AE147" s="97"/>
      <c r="AF147" s="97"/>
      <c r="AG147" s="97"/>
      <c r="AH147" s="97"/>
      <c r="AI147" s="97"/>
      <c r="AJ147" s="97"/>
      <c r="AK147" s="97"/>
      <c r="AL147" s="97"/>
      <c r="AM147" s="97"/>
      <c r="AN147" s="97"/>
      <c r="AO147" s="97"/>
      <c r="AP147" s="97"/>
      <c r="AQ147" s="97"/>
      <c r="AR147" s="97"/>
      <c r="AS147" s="97"/>
      <c r="AT147" s="97"/>
      <c r="AU147" s="97"/>
      <c r="AV147" s="97"/>
      <c r="AW147" s="97"/>
      <c r="AX147" s="97"/>
      <c r="AY147" s="97"/>
      <c r="AZ147" s="97"/>
      <c r="BA147" s="97"/>
      <c r="BB147" s="97"/>
      <c r="BC147" s="97"/>
      <c r="BD147" s="97"/>
      <c r="BE147" s="97"/>
      <c r="BF147" s="97"/>
      <c r="BG147" s="97"/>
      <c r="BH147" s="97"/>
      <c r="BI147" s="97"/>
      <c r="BJ147" s="97"/>
      <c r="BK147" s="97"/>
      <c r="BL147" s="97"/>
      <c r="BM147" s="97"/>
      <c r="BN147" s="97"/>
      <c r="BO147" s="97"/>
      <c r="BP147" s="97"/>
      <c r="BQ147" s="97"/>
      <c r="BR147" s="97"/>
      <c r="BS147" s="97"/>
      <c r="BT147" s="97"/>
      <c r="BU147" s="97"/>
      <c r="BV147" s="97"/>
      <c r="BW147" s="97"/>
      <c r="BX147" s="97"/>
      <c r="BY147" s="97"/>
      <c r="BZ147" s="97"/>
      <c r="CA147" s="97"/>
      <c r="CB147" s="97"/>
      <c r="CC147" s="97"/>
      <c r="CD147" s="97"/>
      <c r="CE147" s="97"/>
      <c r="CF147" s="97"/>
      <c r="CG147" s="97"/>
      <c r="CH147" s="97"/>
      <c r="CI147" s="97"/>
      <c r="CJ147" s="97"/>
      <c r="CK147" s="97"/>
      <c r="CL147" s="97"/>
      <c r="CM147" s="97"/>
      <c r="CN147" s="97"/>
      <c r="CO147" s="97"/>
      <c r="CP147" s="97"/>
      <c r="CQ147" s="97"/>
      <c r="CR147" s="97"/>
      <c r="CS147" s="97"/>
      <c r="CT147" s="97"/>
      <c r="CU147" s="97"/>
      <c r="CV147" s="97"/>
      <c r="CW147" s="97"/>
      <c r="CX147" s="97"/>
      <c r="CY147" s="97"/>
      <c r="CZ147" s="97"/>
      <c r="DA147" s="97"/>
      <c r="DB147" s="97"/>
      <c r="DC147" s="97"/>
      <c r="DD147" s="97"/>
      <c r="DE147" s="97"/>
      <c r="DF147" s="97"/>
      <c r="DG147" s="97"/>
      <c r="DH147" s="97"/>
      <c r="DI147" s="97"/>
      <c r="DJ147" s="97"/>
      <c r="DK147" s="97"/>
      <c r="DL147" s="97"/>
      <c r="DM147" s="97"/>
      <c r="DN147" s="97"/>
      <c r="DO147" s="97"/>
      <c r="DP147" s="97"/>
      <c r="DQ147" s="97"/>
      <c r="DR147" s="97"/>
      <c r="DS147" s="97"/>
      <c r="DT147" s="97"/>
      <c r="DU147" s="97"/>
      <c r="DV147" s="97"/>
      <c r="DW147" s="97"/>
      <c r="DX147" s="97"/>
      <c r="DY147" s="97"/>
      <c r="DZ147" s="97"/>
      <c r="EA147" s="97"/>
      <c r="EB147" s="97"/>
      <c r="EC147" s="97"/>
      <c r="ED147" s="97"/>
      <c r="EE147" s="97"/>
      <c r="EF147" s="97"/>
      <c r="EG147" s="97"/>
      <c r="EH147" s="97"/>
      <c r="EI147" s="97"/>
    </row>
    <row r="148" spans="1:139">
      <c r="A148" s="97"/>
      <c r="B148" s="97"/>
      <c r="C148" s="97"/>
      <c r="D148" s="97"/>
      <c r="E148" s="97"/>
      <c r="F148" s="97"/>
      <c r="G148" s="97"/>
      <c r="H148" s="97"/>
      <c r="I148" s="97"/>
      <c r="J148" s="97"/>
      <c r="K148" s="97"/>
      <c r="L148" s="97"/>
      <c r="M148" s="97"/>
      <c r="N148" s="97"/>
      <c r="O148" s="97"/>
      <c r="P148" s="97"/>
      <c r="Q148" s="97"/>
      <c r="R148" s="97"/>
      <c r="S148" s="97"/>
      <c r="T148" s="97"/>
      <c r="U148" s="97"/>
      <c r="V148" s="97"/>
      <c r="W148" s="97"/>
      <c r="X148" s="97"/>
      <c r="Y148" s="97"/>
      <c r="Z148" s="97"/>
      <c r="AA148" s="97"/>
      <c r="AB148" s="97"/>
      <c r="AC148" s="97"/>
      <c r="AD148" s="97"/>
      <c r="AE148" s="97"/>
      <c r="AF148" s="97"/>
      <c r="AG148" s="97"/>
      <c r="AH148" s="97"/>
      <c r="AI148" s="97"/>
      <c r="AJ148" s="97"/>
      <c r="AK148" s="97"/>
      <c r="AL148" s="97"/>
      <c r="AM148" s="97"/>
      <c r="AN148" s="97"/>
      <c r="AO148" s="97"/>
      <c r="AP148" s="97"/>
      <c r="AQ148" s="97"/>
      <c r="AR148" s="97"/>
      <c r="AS148" s="97"/>
      <c r="AT148" s="97"/>
      <c r="AU148" s="97"/>
      <c r="AV148" s="97"/>
      <c r="AW148" s="97"/>
      <c r="AX148" s="97"/>
      <c r="AY148" s="97"/>
      <c r="AZ148" s="97"/>
      <c r="BA148" s="97"/>
      <c r="BB148" s="97"/>
      <c r="BC148" s="97"/>
      <c r="BD148" s="97"/>
      <c r="BE148" s="97"/>
      <c r="BF148" s="97"/>
      <c r="BG148" s="97"/>
      <c r="BH148" s="97"/>
      <c r="BI148" s="97"/>
      <c r="BJ148" s="97"/>
      <c r="BK148" s="97"/>
      <c r="BL148" s="97"/>
      <c r="BM148" s="97"/>
      <c r="BN148" s="97"/>
      <c r="BO148" s="97"/>
      <c r="BP148" s="97"/>
      <c r="BQ148" s="97"/>
      <c r="BR148" s="97"/>
      <c r="BS148" s="97"/>
      <c r="BT148" s="97"/>
      <c r="BU148" s="97"/>
      <c r="BV148" s="97"/>
      <c r="BW148" s="97"/>
      <c r="BX148" s="97"/>
      <c r="BY148" s="97"/>
      <c r="BZ148" s="97"/>
      <c r="CA148" s="97"/>
      <c r="CB148" s="97"/>
      <c r="CC148" s="97"/>
      <c r="CD148" s="97"/>
      <c r="CE148" s="97"/>
      <c r="CF148" s="97"/>
      <c r="CG148" s="97"/>
      <c r="CH148" s="97"/>
      <c r="CI148" s="97"/>
      <c r="CJ148" s="97"/>
      <c r="CK148" s="97"/>
      <c r="CL148" s="97"/>
      <c r="CM148" s="97"/>
      <c r="CN148" s="97"/>
      <c r="CO148" s="97"/>
      <c r="CP148" s="97"/>
      <c r="CQ148" s="97"/>
      <c r="CR148" s="97"/>
      <c r="CS148" s="97"/>
      <c r="CT148" s="97"/>
      <c r="CU148" s="97"/>
      <c r="CV148" s="97"/>
      <c r="CW148" s="97"/>
      <c r="CX148" s="97"/>
      <c r="CY148" s="97"/>
      <c r="CZ148" s="97"/>
      <c r="DA148" s="97"/>
      <c r="DB148" s="97"/>
      <c r="DC148" s="97"/>
      <c r="DD148" s="97"/>
      <c r="DE148" s="97"/>
      <c r="DF148" s="97"/>
      <c r="DG148" s="97"/>
      <c r="DH148" s="97"/>
      <c r="DI148" s="97"/>
      <c r="DJ148" s="97"/>
      <c r="DK148" s="97"/>
      <c r="DL148" s="97"/>
      <c r="DM148" s="97"/>
      <c r="DN148" s="97"/>
      <c r="DO148" s="97"/>
      <c r="DP148" s="97"/>
      <c r="DQ148" s="97"/>
      <c r="DR148" s="97"/>
      <c r="DS148" s="97"/>
      <c r="DT148" s="97"/>
      <c r="DU148" s="97"/>
      <c r="DV148" s="97"/>
      <c r="DW148" s="97"/>
      <c r="DX148" s="97"/>
      <c r="DY148" s="97"/>
      <c r="DZ148" s="97"/>
      <c r="EA148" s="97"/>
      <c r="EB148" s="97"/>
      <c r="EC148" s="97"/>
      <c r="ED148" s="97"/>
      <c r="EE148" s="97"/>
      <c r="EF148" s="97"/>
      <c r="EG148" s="97"/>
      <c r="EH148" s="97"/>
      <c r="EI148" s="97"/>
    </row>
    <row r="149" spans="1:139">
      <c r="A149" s="97"/>
      <c r="B149" s="97"/>
      <c r="C149" s="97"/>
      <c r="D149" s="97"/>
      <c r="E149" s="97"/>
      <c r="F149" s="97"/>
      <c r="G149" s="97"/>
      <c r="H149" s="97"/>
      <c r="I149" s="97"/>
      <c r="J149" s="97"/>
      <c r="K149" s="97"/>
      <c r="L149" s="97"/>
      <c r="M149" s="97"/>
      <c r="N149" s="97"/>
      <c r="O149" s="97"/>
      <c r="P149" s="97"/>
      <c r="Q149" s="97"/>
      <c r="R149" s="97"/>
      <c r="S149" s="97"/>
      <c r="T149" s="97"/>
      <c r="U149" s="97"/>
      <c r="V149" s="97"/>
      <c r="W149" s="97"/>
      <c r="X149" s="97"/>
      <c r="Y149" s="97"/>
      <c r="Z149" s="97"/>
      <c r="AA149" s="97"/>
      <c r="AB149" s="97"/>
      <c r="AC149" s="97"/>
      <c r="AD149" s="97"/>
      <c r="AE149" s="97"/>
      <c r="AF149" s="97"/>
      <c r="AG149" s="97"/>
      <c r="AH149" s="97"/>
      <c r="AI149" s="97"/>
      <c r="AJ149" s="97"/>
      <c r="AK149" s="97"/>
      <c r="AL149" s="97"/>
      <c r="AM149" s="97"/>
      <c r="AN149" s="97"/>
      <c r="AO149" s="97"/>
      <c r="AP149" s="97"/>
      <c r="AQ149" s="97"/>
      <c r="AR149" s="97"/>
      <c r="AS149" s="97"/>
      <c r="AT149" s="97"/>
      <c r="AU149" s="97"/>
      <c r="AV149" s="97"/>
      <c r="AW149" s="97"/>
      <c r="AX149" s="97"/>
      <c r="AY149" s="97"/>
      <c r="AZ149" s="97"/>
      <c r="BA149" s="97"/>
      <c r="BB149" s="97"/>
      <c r="BC149" s="97"/>
      <c r="BD149" s="97"/>
      <c r="BE149" s="97"/>
      <c r="BF149" s="97"/>
      <c r="BG149" s="97"/>
      <c r="BH149" s="97"/>
      <c r="BI149" s="97"/>
      <c r="BJ149" s="97"/>
      <c r="BK149" s="97"/>
      <c r="BL149" s="97"/>
      <c r="BM149" s="97"/>
      <c r="BN149" s="97"/>
      <c r="BO149" s="97"/>
      <c r="BP149" s="97"/>
      <c r="BQ149" s="97"/>
      <c r="BR149" s="97"/>
      <c r="BS149" s="97"/>
      <c r="BT149" s="97"/>
      <c r="BU149" s="97"/>
      <c r="BV149" s="97"/>
      <c r="BW149" s="97"/>
      <c r="BX149" s="97"/>
      <c r="BY149" s="97"/>
      <c r="BZ149" s="97"/>
      <c r="CA149" s="97"/>
      <c r="CB149" s="97"/>
      <c r="CC149" s="97"/>
      <c r="CD149" s="97"/>
      <c r="CE149" s="97"/>
      <c r="CF149" s="97"/>
      <c r="CG149" s="97"/>
      <c r="CH149" s="97"/>
      <c r="CI149" s="97"/>
      <c r="CJ149" s="97"/>
      <c r="CK149" s="97"/>
      <c r="CL149" s="97"/>
      <c r="CM149" s="97"/>
      <c r="CN149" s="97"/>
      <c r="CO149" s="97"/>
      <c r="CP149" s="97"/>
      <c r="CQ149" s="97"/>
      <c r="CR149" s="97"/>
      <c r="CS149" s="97"/>
      <c r="CT149" s="97"/>
      <c r="CU149" s="97"/>
      <c r="CV149" s="97"/>
      <c r="CW149" s="97"/>
      <c r="CX149" s="97"/>
      <c r="CY149" s="97"/>
      <c r="CZ149" s="97"/>
      <c r="DA149" s="97"/>
      <c r="DB149" s="97"/>
      <c r="DC149" s="97"/>
      <c r="DD149" s="97"/>
      <c r="DE149" s="97"/>
      <c r="DF149" s="97"/>
      <c r="DG149" s="97"/>
      <c r="DH149" s="97"/>
      <c r="DI149" s="97"/>
      <c r="DJ149" s="97"/>
      <c r="DK149" s="97"/>
      <c r="DL149" s="97"/>
      <c r="DM149" s="97"/>
      <c r="DN149" s="97"/>
      <c r="DO149" s="97"/>
      <c r="DP149" s="97"/>
      <c r="DQ149" s="97"/>
      <c r="DR149" s="97"/>
      <c r="DS149" s="97"/>
      <c r="DT149" s="97"/>
      <c r="DU149" s="97"/>
      <c r="DV149" s="97"/>
      <c r="DW149" s="97"/>
      <c r="DX149" s="97"/>
      <c r="DY149" s="97"/>
      <c r="DZ149" s="97"/>
      <c r="EA149" s="97"/>
      <c r="EB149" s="97"/>
      <c r="EC149" s="97"/>
      <c r="ED149" s="97"/>
      <c r="EE149" s="97"/>
      <c r="EF149" s="97"/>
      <c r="EG149" s="97"/>
      <c r="EH149" s="97"/>
      <c r="EI149" s="97"/>
    </row>
    <row r="150" spans="1:139">
      <c r="A150" s="97"/>
      <c r="B150" s="97"/>
      <c r="C150" s="97"/>
      <c r="D150" s="97"/>
      <c r="E150" s="97"/>
      <c r="F150" s="97"/>
      <c r="G150" s="97"/>
      <c r="H150" s="97"/>
      <c r="I150" s="97"/>
      <c r="J150" s="97"/>
      <c r="K150" s="97"/>
      <c r="L150" s="97"/>
      <c r="M150" s="97"/>
      <c r="N150" s="97"/>
      <c r="O150" s="97"/>
      <c r="P150" s="97"/>
      <c r="Q150" s="97"/>
      <c r="R150" s="97"/>
      <c r="S150" s="97"/>
      <c r="T150" s="97"/>
      <c r="U150" s="97"/>
      <c r="V150" s="97"/>
      <c r="W150" s="97"/>
      <c r="X150" s="97"/>
      <c r="Y150" s="97"/>
      <c r="Z150" s="97"/>
      <c r="AA150" s="97"/>
      <c r="AB150" s="97"/>
      <c r="AC150" s="97"/>
      <c r="AD150" s="97"/>
      <c r="AE150" s="97"/>
      <c r="AF150" s="97"/>
      <c r="AG150" s="97"/>
      <c r="AH150" s="97"/>
      <c r="AI150" s="97"/>
      <c r="AJ150" s="97"/>
      <c r="AK150" s="97"/>
      <c r="AL150" s="97"/>
      <c r="AM150" s="97"/>
      <c r="AN150" s="97"/>
      <c r="AO150" s="97"/>
      <c r="AP150" s="97"/>
      <c r="AQ150" s="97"/>
      <c r="AR150" s="97"/>
      <c r="AS150" s="97"/>
      <c r="AT150" s="97"/>
      <c r="AU150" s="97"/>
      <c r="AV150" s="97"/>
      <c r="AW150" s="97"/>
      <c r="AX150" s="97"/>
      <c r="AY150" s="97"/>
      <c r="AZ150" s="97"/>
      <c r="BA150" s="97"/>
      <c r="BB150" s="97"/>
      <c r="BC150" s="97"/>
      <c r="BD150" s="97"/>
      <c r="BE150" s="97"/>
      <c r="BF150" s="97"/>
      <c r="BG150" s="97"/>
      <c r="BH150" s="97"/>
      <c r="BI150" s="97"/>
      <c r="BJ150" s="97"/>
      <c r="BK150" s="97"/>
      <c r="BL150" s="97"/>
      <c r="BM150" s="97"/>
      <c r="BN150" s="97"/>
      <c r="BO150" s="97"/>
      <c r="BP150" s="97"/>
      <c r="BQ150" s="97"/>
      <c r="BR150" s="97"/>
      <c r="BS150" s="97"/>
      <c r="BT150" s="97"/>
      <c r="BU150" s="97"/>
      <c r="BV150" s="97"/>
      <c r="BW150" s="97"/>
      <c r="BX150" s="97"/>
      <c r="BY150" s="97"/>
      <c r="BZ150" s="97"/>
      <c r="CA150" s="97"/>
      <c r="CB150" s="97"/>
      <c r="CC150" s="97"/>
      <c r="CD150" s="97"/>
      <c r="CE150" s="97"/>
      <c r="CF150" s="97"/>
      <c r="CG150" s="97"/>
      <c r="CH150" s="97"/>
      <c r="CI150" s="97"/>
      <c r="CJ150" s="97"/>
      <c r="CK150" s="97"/>
      <c r="CL150" s="97"/>
      <c r="CM150" s="97"/>
      <c r="CN150" s="97"/>
      <c r="CO150" s="97"/>
      <c r="CP150" s="97"/>
      <c r="CQ150" s="97"/>
      <c r="CR150" s="97"/>
      <c r="CS150" s="97"/>
      <c r="CT150" s="97"/>
      <c r="CU150" s="97"/>
      <c r="CV150" s="97"/>
      <c r="CW150" s="97"/>
      <c r="CX150" s="97"/>
      <c r="CY150" s="97"/>
      <c r="CZ150" s="97"/>
      <c r="DA150" s="97"/>
      <c r="DB150" s="97"/>
      <c r="DC150" s="97"/>
      <c r="DD150" s="97"/>
      <c r="DE150" s="97"/>
      <c r="DF150" s="97"/>
      <c r="DG150" s="97"/>
      <c r="DH150" s="97"/>
      <c r="DI150" s="97"/>
      <c r="DJ150" s="97"/>
      <c r="DK150" s="97"/>
      <c r="DL150" s="97"/>
      <c r="DM150" s="97"/>
      <c r="DN150" s="97"/>
      <c r="DO150" s="97"/>
      <c r="DP150" s="97"/>
      <c r="DQ150" s="97"/>
      <c r="DR150" s="97"/>
      <c r="DS150" s="97"/>
      <c r="DT150" s="97"/>
      <c r="DU150" s="97"/>
      <c r="DV150" s="97"/>
      <c r="DW150" s="97"/>
      <c r="DX150" s="97"/>
      <c r="DY150" s="97"/>
      <c r="DZ150" s="97"/>
      <c r="EA150" s="97"/>
      <c r="EB150" s="97"/>
      <c r="EC150" s="97"/>
      <c r="ED150" s="97"/>
      <c r="EE150" s="97"/>
      <c r="EF150" s="97"/>
      <c r="EG150" s="97"/>
      <c r="EH150" s="97"/>
      <c r="EI150" s="97"/>
    </row>
    <row r="151" spans="1:139">
      <c r="A151" s="97"/>
      <c r="B151" s="97"/>
      <c r="C151" s="97"/>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97"/>
      <c r="AF151" s="97"/>
      <c r="AG151" s="97"/>
      <c r="AH151" s="97"/>
      <c r="AI151" s="97"/>
      <c r="AJ151" s="97"/>
      <c r="AK151" s="97"/>
      <c r="AL151" s="97"/>
      <c r="AM151" s="97"/>
      <c r="AN151" s="97"/>
      <c r="AO151" s="97"/>
      <c r="AP151" s="97"/>
      <c r="AQ151" s="97"/>
      <c r="AR151" s="97"/>
      <c r="AS151" s="97"/>
      <c r="AT151" s="97"/>
      <c r="AU151" s="97"/>
      <c r="AV151" s="97"/>
      <c r="AW151" s="97"/>
      <c r="AX151" s="97"/>
      <c r="AY151" s="97"/>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97"/>
      <c r="BV151" s="97"/>
      <c r="BW151" s="97"/>
      <c r="BX151" s="97"/>
      <c r="BY151" s="97"/>
      <c r="BZ151" s="97"/>
      <c r="CA151" s="97"/>
      <c r="CB151" s="97"/>
      <c r="CC151" s="97"/>
      <c r="CD151" s="97"/>
      <c r="CE151" s="97"/>
      <c r="CF151" s="97"/>
      <c r="CG151" s="97"/>
      <c r="CH151" s="97"/>
      <c r="CI151" s="97"/>
      <c r="CJ151" s="97"/>
      <c r="CK151" s="97"/>
      <c r="CL151" s="97"/>
      <c r="CM151" s="97"/>
      <c r="CN151" s="97"/>
      <c r="CO151" s="97"/>
      <c r="CP151" s="97"/>
      <c r="CQ151" s="97"/>
      <c r="CR151" s="97"/>
      <c r="CS151" s="97"/>
      <c r="CT151" s="97"/>
      <c r="CU151" s="97"/>
      <c r="CV151" s="97"/>
      <c r="CW151" s="97"/>
      <c r="CX151" s="97"/>
      <c r="CY151" s="97"/>
      <c r="CZ151" s="97"/>
      <c r="DA151" s="97"/>
      <c r="DB151" s="97"/>
      <c r="DC151" s="97"/>
      <c r="DD151" s="97"/>
      <c r="DE151" s="97"/>
      <c r="DF151" s="97"/>
      <c r="DG151" s="97"/>
      <c r="DH151" s="97"/>
      <c r="DI151" s="97"/>
      <c r="DJ151" s="97"/>
      <c r="DK151" s="97"/>
      <c r="DL151" s="97"/>
      <c r="DM151" s="97"/>
      <c r="DN151" s="97"/>
      <c r="DO151" s="97"/>
      <c r="DP151" s="97"/>
      <c r="DQ151" s="97"/>
      <c r="DR151" s="97"/>
      <c r="DS151" s="97"/>
      <c r="DT151" s="97"/>
      <c r="DU151" s="97"/>
      <c r="DV151" s="97"/>
      <c r="DW151" s="97"/>
      <c r="DX151" s="97"/>
      <c r="DY151" s="97"/>
      <c r="DZ151" s="97"/>
      <c r="EA151" s="97"/>
      <c r="EB151" s="97"/>
      <c r="EC151" s="97"/>
      <c r="ED151" s="97"/>
      <c r="EE151" s="97"/>
      <c r="EF151" s="97"/>
      <c r="EG151" s="97"/>
      <c r="EH151" s="97"/>
      <c r="EI151" s="97"/>
    </row>
    <row r="152" spans="1:139">
      <c r="A152" s="97"/>
      <c r="B152" s="97"/>
      <c r="C152" s="97"/>
      <c r="D152" s="97"/>
      <c r="E152" s="97"/>
      <c r="F152" s="97"/>
      <c r="G152" s="97"/>
      <c r="H152" s="97"/>
      <c r="I152" s="97"/>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row>
    <row r="153" spans="1:139">
      <c r="A153" s="97"/>
      <c r="B153" s="97"/>
      <c r="C153" s="97"/>
      <c r="D153" s="97"/>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97"/>
      <c r="AF153" s="97"/>
      <c r="AG153" s="97"/>
      <c r="AH153" s="97"/>
      <c r="AI153" s="97"/>
      <c r="AJ153" s="97"/>
      <c r="AK153" s="97"/>
      <c r="AL153" s="97"/>
      <c r="AM153" s="97"/>
      <c r="AN153" s="97"/>
      <c r="AO153" s="97"/>
      <c r="AP153" s="97"/>
      <c r="AQ153" s="97"/>
      <c r="AR153" s="97"/>
      <c r="AS153" s="97"/>
      <c r="AT153" s="97"/>
      <c r="AU153" s="97"/>
      <c r="AV153" s="97"/>
      <c r="AW153" s="97"/>
      <c r="AX153" s="97"/>
      <c r="AY153" s="97"/>
      <c r="AZ153" s="97"/>
      <c r="BA153" s="97"/>
      <c r="BB153" s="97"/>
      <c r="BC153" s="97"/>
      <c r="BD153" s="97"/>
      <c r="BE153" s="97"/>
      <c r="BF153" s="97"/>
      <c r="BG153" s="97"/>
      <c r="BH153" s="97"/>
      <c r="BI153" s="97"/>
      <c r="BJ153" s="97"/>
      <c r="BK153" s="97"/>
      <c r="BL153" s="97"/>
      <c r="BM153" s="97"/>
      <c r="BN153" s="97"/>
      <c r="BO153" s="97"/>
      <c r="BP153" s="97"/>
      <c r="BQ153" s="97"/>
      <c r="BR153" s="97"/>
      <c r="BS153" s="97"/>
      <c r="BT153" s="97"/>
      <c r="BU153" s="97"/>
      <c r="BV153" s="97"/>
      <c r="BW153" s="97"/>
      <c r="BX153" s="97"/>
      <c r="BY153" s="97"/>
      <c r="BZ153" s="97"/>
      <c r="CA153" s="97"/>
      <c r="CB153" s="97"/>
      <c r="CC153" s="97"/>
      <c r="CD153" s="97"/>
      <c r="CE153" s="97"/>
      <c r="CF153" s="97"/>
      <c r="CG153" s="97"/>
      <c r="CH153" s="97"/>
      <c r="CI153" s="97"/>
      <c r="CJ153" s="97"/>
      <c r="CK153" s="97"/>
      <c r="CL153" s="97"/>
      <c r="CM153" s="97"/>
      <c r="CN153" s="97"/>
      <c r="CO153" s="97"/>
      <c r="CP153" s="97"/>
      <c r="CQ153" s="97"/>
      <c r="CR153" s="97"/>
      <c r="CS153" s="97"/>
      <c r="CT153" s="97"/>
      <c r="CU153" s="97"/>
      <c r="CV153" s="97"/>
      <c r="CW153" s="97"/>
      <c r="CX153" s="97"/>
      <c r="CY153" s="97"/>
      <c r="CZ153" s="97"/>
      <c r="DA153" s="97"/>
      <c r="DB153" s="97"/>
      <c r="DC153" s="97"/>
      <c r="DD153" s="97"/>
      <c r="DE153" s="97"/>
      <c r="DF153" s="97"/>
      <c r="DG153" s="97"/>
      <c r="DH153" s="97"/>
      <c r="DI153" s="97"/>
      <c r="DJ153" s="97"/>
      <c r="DK153" s="97"/>
      <c r="DL153" s="97"/>
      <c r="DM153" s="97"/>
      <c r="DN153" s="97"/>
      <c r="DO153" s="97"/>
      <c r="DP153" s="97"/>
      <c r="DQ153" s="97"/>
      <c r="DR153" s="97"/>
      <c r="DS153" s="97"/>
      <c r="DT153" s="97"/>
      <c r="DU153" s="97"/>
      <c r="DV153" s="97"/>
      <c r="DW153" s="97"/>
      <c r="DX153" s="97"/>
      <c r="DY153" s="97"/>
      <c r="DZ153" s="97"/>
      <c r="EA153" s="97"/>
      <c r="EB153" s="97"/>
      <c r="EC153" s="97"/>
      <c r="ED153" s="97"/>
      <c r="EE153" s="97"/>
      <c r="EF153" s="97"/>
      <c r="EG153" s="97"/>
      <c r="EH153" s="97"/>
      <c r="EI153" s="97"/>
    </row>
    <row r="154" spans="1:139">
      <c r="A154" s="97"/>
      <c r="B154" s="97"/>
      <c r="C154" s="97"/>
      <c r="D154" s="97"/>
      <c r="E154" s="97"/>
      <c r="F154" s="97"/>
      <c r="G154" s="97"/>
      <c r="H154" s="97"/>
      <c r="I154" s="97"/>
      <c r="J154" s="97"/>
      <c r="K154" s="97"/>
      <c r="L154" s="97"/>
      <c r="M154" s="97"/>
      <c r="N154" s="97"/>
      <c r="O154" s="97"/>
      <c r="P154" s="97"/>
      <c r="Q154" s="97"/>
      <c r="R154" s="97"/>
      <c r="S154" s="97"/>
      <c r="T154" s="97"/>
      <c r="U154" s="97"/>
      <c r="V154" s="97"/>
      <c r="W154" s="97"/>
      <c r="X154" s="97"/>
      <c r="Y154" s="97"/>
      <c r="Z154" s="97"/>
      <c r="AA154" s="97"/>
      <c r="AB154" s="97"/>
      <c r="AC154" s="97"/>
      <c r="AD154" s="97"/>
      <c r="AE154" s="97"/>
      <c r="AF154" s="97"/>
      <c r="AG154" s="97"/>
      <c r="AH154" s="97"/>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97"/>
      <c r="BV154" s="97"/>
      <c r="BW154" s="97"/>
      <c r="BX154" s="97"/>
      <c r="BY154" s="97"/>
      <c r="BZ154" s="97"/>
      <c r="CA154" s="97"/>
      <c r="CB154" s="97"/>
      <c r="CC154" s="97"/>
      <c r="CD154" s="97"/>
      <c r="CE154" s="97"/>
      <c r="CF154" s="97"/>
      <c r="CG154" s="97"/>
      <c r="CH154" s="97"/>
      <c r="CI154" s="97"/>
      <c r="CJ154" s="97"/>
      <c r="CK154" s="97"/>
      <c r="CL154" s="97"/>
      <c r="CM154" s="97"/>
      <c r="CN154" s="97"/>
      <c r="CO154" s="97"/>
      <c r="CP154" s="97"/>
      <c r="CQ154" s="97"/>
      <c r="CR154" s="97"/>
      <c r="CS154" s="97"/>
      <c r="CT154" s="97"/>
      <c r="CU154" s="97"/>
      <c r="CV154" s="97"/>
      <c r="CW154" s="97"/>
      <c r="CX154" s="97"/>
      <c r="CY154" s="97"/>
      <c r="CZ154" s="97"/>
      <c r="DA154" s="97"/>
      <c r="DB154" s="97"/>
      <c r="DC154" s="97"/>
      <c r="DD154" s="97"/>
      <c r="DE154" s="97"/>
      <c r="DF154" s="97"/>
      <c r="DG154" s="97"/>
      <c r="DH154" s="97"/>
      <c r="DI154" s="97"/>
      <c r="DJ154" s="97"/>
      <c r="DK154" s="97"/>
      <c r="DL154" s="97"/>
      <c r="DM154" s="97"/>
      <c r="DN154" s="97"/>
      <c r="DO154" s="97"/>
      <c r="DP154" s="97"/>
      <c r="DQ154" s="97"/>
      <c r="DR154" s="97"/>
      <c r="DS154" s="97"/>
      <c r="DT154" s="97"/>
      <c r="DU154" s="97"/>
      <c r="DV154" s="97"/>
      <c r="DW154" s="97"/>
      <c r="DX154" s="97"/>
      <c r="DY154" s="97"/>
      <c r="DZ154" s="97"/>
      <c r="EA154" s="97"/>
      <c r="EB154" s="97"/>
      <c r="EC154" s="97"/>
      <c r="ED154" s="97"/>
      <c r="EE154" s="97"/>
      <c r="EF154" s="97"/>
      <c r="EG154" s="97"/>
      <c r="EH154" s="97"/>
      <c r="EI154" s="97"/>
    </row>
    <row r="155" spans="1:139">
      <c r="A155" s="97"/>
      <c r="B155" s="97"/>
      <c r="C155" s="97"/>
      <c r="D155" s="97"/>
      <c r="E155" s="97"/>
      <c r="F155" s="97"/>
      <c r="G155" s="97"/>
      <c r="H155" s="97"/>
      <c r="I155" s="97"/>
      <c r="J155" s="97"/>
      <c r="K155" s="97"/>
      <c r="L155" s="97"/>
      <c r="M155" s="97"/>
      <c r="N155" s="97"/>
      <c r="O155" s="97"/>
      <c r="P155" s="97"/>
      <c r="Q155" s="97"/>
      <c r="R155" s="97"/>
      <c r="S155" s="97"/>
      <c r="T155" s="97"/>
      <c r="U155" s="97"/>
      <c r="V155" s="97"/>
      <c r="W155" s="97"/>
      <c r="X155" s="97"/>
      <c r="Y155" s="97"/>
      <c r="Z155" s="97"/>
      <c r="AA155" s="97"/>
      <c r="AB155" s="97"/>
      <c r="AC155" s="97"/>
      <c r="AD155" s="97"/>
      <c r="AE155" s="97"/>
      <c r="AF155" s="97"/>
      <c r="AG155" s="97"/>
      <c r="AH155" s="97"/>
      <c r="AI155" s="97"/>
      <c r="AJ155" s="97"/>
      <c r="AK155" s="97"/>
      <c r="AL155" s="97"/>
      <c r="AM155" s="97"/>
      <c r="AN155" s="97"/>
      <c r="AO155" s="97"/>
      <c r="AP155" s="97"/>
      <c r="AQ155" s="97"/>
      <c r="AR155" s="97"/>
      <c r="AS155" s="97"/>
      <c r="AT155" s="97"/>
      <c r="AU155" s="97"/>
      <c r="AV155" s="97"/>
      <c r="AW155" s="97"/>
      <c r="AX155" s="97"/>
      <c r="AY155" s="97"/>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97"/>
      <c r="BV155" s="97"/>
      <c r="BW155" s="97"/>
      <c r="BX155" s="97"/>
      <c r="BY155" s="97"/>
      <c r="BZ155" s="97"/>
      <c r="CA155" s="97"/>
      <c r="CB155" s="97"/>
      <c r="CC155" s="97"/>
      <c r="CD155" s="97"/>
      <c r="CE155" s="97"/>
      <c r="CF155" s="97"/>
      <c r="CG155" s="97"/>
      <c r="CH155" s="97"/>
      <c r="CI155" s="97"/>
      <c r="CJ155" s="97"/>
      <c r="CK155" s="97"/>
      <c r="CL155" s="97"/>
      <c r="CM155" s="97"/>
      <c r="CN155" s="97"/>
      <c r="CO155" s="97"/>
      <c r="CP155" s="97"/>
      <c r="CQ155" s="97"/>
      <c r="CR155" s="97"/>
      <c r="CS155" s="97"/>
      <c r="CT155" s="97"/>
      <c r="CU155" s="97"/>
      <c r="CV155" s="97"/>
      <c r="CW155" s="97"/>
      <c r="CX155" s="97"/>
      <c r="CY155" s="97"/>
      <c r="CZ155" s="97"/>
      <c r="DA155" s="97"/>
      <c r="DB155" s="97"/>
      <c r="DC155" s="97"/>
      <c r="DD155" s="97"/>
      <c r="DE155" s="97"/>
      <c r="DF155" s="97"/>
      <c r="DG155" s="97"/>
      <c r="DH155" s="97"/>
      <c r="DI155" s="97"/>
      <c r="DJ155" s="97"/>
      <c r="DK155" s="97"/>
      <c r="DL155" s="97"/>
      <c r="DM155" s="97"/>
      <c r="DN155" s="97"/>
      <c r="DO155" s="97"/>
      <c r="DP155" s="97"/>
      <c r="DQ155" s="97"/>
      <c r="DR155" s="97"/>
      <c r="DS155" s="97"/>
      <c r="DT155" s="97"/>
      <c r="DU155" s="97"/>
      <c r="DV155" s="97"/>
      <c r="DW155" s="97"/>
      <c r="DX155" s="97"/>
      <c r="DY155" s="97"/>
      <c r="DZ155" s="97"/>
      <c r="EA155" s="97"/>
      <c r="EB155" s="97"/>
      <c r="EC155" s="97"/>
      <c r="ED155" s="97"/>
      <c r="EE155" s="97"/>
      <c r="EF155" s="97"/>
      <c r="EG155" s="97"/>
      <c r="EH155" s="97"/>
      <c r="EI155" s="97"/>
    </row>
    <row r="156" spans="1:139">
      <c r="A156" s="97"/>
      <c r="B156" s="97"/>
      <c r="C156" s="97"/>
      <c r="D156" s="97"/>
      <c r="E156" s="97"/>
      <c r="F156" s="97"/>
      <c r="G156" s="97"/>
      <c r="H156" s="97"/>
      <c r="I156" s="97"/>
      <c r="J156" s="97"/>
      <c r="K156" s="97"/>
      <c r="L156" s="97"/>
      <c r="M156" s="97"/>
      <c r="N156" s="97"/>
      <c r="O156" s="97"/>
      <c r="P156" s="97"/>
      <c r="Q156" s="97"/>
      <c r="R156" s="97"/>
      <c r="S156" s="97"/>
      <c r="T156" s="97"/>
      <c r="U156" s="97"/>
      <c r="V156" s="97"/>
      <c r="W156" s="97"/>
      <c r="X156" s="97"/>
      <c r="Y156" s="97"/>
      <c r="Z156" s="97"/>
      <c r="AA156" s="97"/>
      <c r="AB156" s="97"/>
      <c r="AC156" s="97"/>
      <c r="AD156" s="97"/>
      <c r="AE156" s="97"/>
      <c r="AF156" s="97"/>
      <c r="AG156" s="97"/>
      <c r="AH156" s="97"/>
      <c r="AI156" s="97"/>
      <c r="AJ156" s="97"/>
      <c r="AK156" s="97"/>
      <c r="AL156" s="97"/>
      <c r="AM156" s="97"/>
      <c r="AN156" s="97"/>
      <c r="AO156" s="97"/>
      <c r="AP156" s="97"/>
      <c r="AQ156" s="97"/>
      <c r="AR156" s="97"/>
      <c r="AS156" s="97"/>
      <c r="AT156" s="97"/>
      <c r="AU156" s="97"/>
      <c r="AV156" s="97"/>
      <c r="AW156" s="97"/>
      <c r="AX156" s="97"/>
      <c r="AY156" s="97"/>
      <c r="AZ156" s="97"/>
      <c r="BA156" s="97"/>
      <c r="BB156" s="97"/>
      <c r="BC156" s="97"/>
      <c r="BD156" s="97"/>
      <c r="BE156" s="97"/>
      <c r="BF156" s="97"/>
      <c r="BG156" s="97"/>
      <c r="BH156" s="97"/>
      <c r="BI156" s="97"/>
      <c r="BJ156" s="97"/>
      <c r="BK156" s="97"/>
      <c r="BL156" s="97"/>
      <c r="BM156" s="97"/>
      <c r="BN156" s="97"/>
      <c r="BO156" s="97"/>
      <c r="BP156" s="97"/>
      <c r="BQ156" s="97"/>
      <c r="BR156" s="97"/>
      <c r="BS156" s="97"/>
      <c r="BT156" s="97"/>
      <c r="BU156" s="97"/>
      <c r="BV156" s="97"/>
      <c r="BW156" s="97"/>
      <c r="BX156" s="97"/>
      <c r="BY156" s="97"/>
      <c r="BZ156" s="97"/>
      <c r="CA156" s="97"/>
      <c r="CB156" s="97"/>
      <c r="CC156" s="97"/>
      <c r="CD156" s="97"/>
      <c r="CE156" s="97"/>
      <c r="CF156" s="97"/>
      <c r="CG156" s="97"/>
      <c r="CH156" s="97"/>
      <c r="CI156" s="97"/>
      <c r="CJ156" s="97"/>
      <c r="CK156" s="97"/>
      <c r="CL156" s="97"/>
      <c r="CM156" s="97"/>
      <c r="CN156" s="97"/>
      <c r="CO156" s="97"/>
      <c r="CP156" s="97"/>
      <c r="CQ156" s="97"/>
      <c r="CR156" s="97"/>
      <c r="CS156" s="97"/>
      <c r="CT156" s="97"/>
      <c r="CU156" s="97"/>
      <c r="CV156" s="97"/>
      <c r="CW156" s="97"/>
      <c r="CX156" s="97"/>
      <c r="CY156" s="97"/>
      <c r="CZ156" s="97"/>
      <c r="DA156" s="97"/>
      <c r="DB156" s="97"/>
      <c r="DC156" s="97"/>
      <c r="DD156" s="97"/>
      <c r="DE156" s="97"/>
      <c r="DF156" s="97"/>
      <c r="DG156" s="97"/>
      <c r="DH156" s="97"/>
      <c r="DI156" s="97"/>
      <c r="DJ156" s="97"/>
      <c r="DK156" s="97"/>
      <c r="DL156" s="97"/>
      <c r="DM156" s="97"/>
      <c r="DN156" s="97"/>
      <c r="DO156" s="97"/>
      <c r="DP156" s="97"/>
      <c r="DQ156" s="97"/>
      <c r="DR156" s="97"/>
      <c r="DS156" s="97"/>
      <c r="DT156" s="97"/>
      <c r="DU156" s="97"/>
      <c r="DV156" s="97"/>
      <c r="DW156" s="97"/>
      <c r="DX156" s="97"/>
      <c r="DY156" s="97"/>
      <c r="DZ156" s="97"/>
      <c r="EA156" s="97"/>
      <c r="EB156" s="97"/>
      <c r="EC156" s="97"/>
      <c r="ED156" s="97"/>
      <c r="EE156" s="97"/>
      <c r="EF156" s="97"/>
      <c r="EG156" s="97"/>
      <c r="EH156" s="97"/>
      <c r="EI156" s="97"/>
    </row>
    <row r="157" spans="1:139">
      <c r="A157" s="97"/>
      <c r="B157" s="97"/>
      <c r="C157" s="97"/>
      <c r="D157" s="97"/>
      <c r="E157" s="97"/>
      <c r="F157" s="97"/>
      <c r="G157" s="97"/>
      <c r="H157" s="97"/>
      <c r="I157" s="97"/>
      <c r="J157" s="97"/>
      <c r="K157" s="97"/>
      <c r="L157" s="97"/>
      <c r="M157" s="97"/>
      <c r="N157" s="97"/>
      <c r="O157" s="97"/>
      <c r="P157" s="97"/>
      <c r="Q157" s="97"/>
      <c r="R157" s="97"/>
      <c r="S157" s="97"/>
      <c r="T157" s="97"/>
      <c r="U157" s="97"/>
      <c r="V157" s="97"/>
      <c r="W157" s="97"/>
      <c r="X157" s="97"/>
      <c r="Y157" s="97"/>
      <c r="Z157" s="97"/>
      <c r="AA157" s="97"/>
      <c r="AB157" s="97"/>
      <c r="AC157" s="97"/>
      <c r="AD157" s="97"/>
      <c r="AE157" s="97"/>
      <c r="AF157" s="97"/>
      <c r="AG157" s="97"/>
      <c r="AH157" s="97"/>
      <c r="AI157" s="97"/>
      <c r="AJ157" s="97"/>
      <c r="AK157" s="97"/>
      <c r="AL157" s="97"/>
      <c r="AM157" s="97"/>
      <c r="AN157" s="97"/>
      <c r="AO157" s="97"/>
      <c r="AP157" s="97"/>
      <c r="AQ157" s="97"/>
      <c r="AR157" s="97"/>
      <c r="AS157" s="97"/>
      <c r="AT157" s="97"/>
      <c r="AU157" s="97"/>
      <c r="AV157" s="97"/>
      <c r="AW157" s="97"/>
      <c r="AX157" s="97"/>
      <c r="AY157" s="97"/>
      <c r="AZ157" s="97"/>
      <c r="BA157" s="97"/>
      <c r="BB157" s="97"/>
      <c r="BC157" s="97"/>
      <c r="BD157" s="97"/>
      <c r="BE157" s="97"/>
      <c r="BF157" s="97"/>
      <c r="BG157" s="97"/>
      <c r="BH157" s="97"/>
      <c r="BI157" s="97"/>
      <c r="BJ157" s="97"/>
      <c r="BK157" s="97"/>
      <c r="BL157" s="97"/>
      <c r="BM157" s="97"/>
      <c r="BN157" s="97"/>
      <c r="BO157" s="97"/>
      <c r="BP157" s="97"/>
      <c r="BQ157" s="97"/>
      <c r="BR157" s="97"/>
      <c r="BS157" s="97"/>
      <c r="BT157" s="97"/>
      <c r="BU157" s="97"/>
      <c r="BV157" s="97"/>
      <c r="BW157" s="97"/>
      <c r="BX157" s="97"/>
      <c r="BY157" s="97"/>
      <c r="BZ157" s="97"/>
      <c r="CA157" s="97"/>
      <c r="CB157" s="97"/>
      <c r="CC157" s="97"/>
      <c r="CD157" s="97"/>
      <c r="CE157" s="97"/>
      <c r="CF157" s="97"/>
      <c r="CG157" s="97"/>
      <c r="CH157" s="97"/>
      <c r="CI157" s="97"/>
      <c r="CJ157" s="97"/>
      <c r="CK157" s="97"/>
      <c r="CL157" s="97"/>
      <c r="CM157" s="97"/>
      <c r="CN157" s="97"/>
      <c r="CO157" s="97"/>
      <c r="CP157" s="97"/>
      <c r="CQ157" s="97"/>
      <c r="CR157" s="97"/>
      <c r="CS157" s="97"/>
      <c r="CT157" s="97"/>
      <c r="CU157" s="97"/>
      <c r="CV157" s="97"/>
      <c r="CW157" s="97"/>
      <c r="CX157" s="97"/>
      <c r="CY157" s="97"/>
      <c r="CZ157" s="97"/>
      <c r="DA157" s="97"/>
      <c r="DB157" s="97"/>
      <c r="DC157" s="97"/>
      <c r="DD157" s="97"/>
      <c r="DE157" s="97"/>
      <c r="DF157" s="97"/>
      <c r="DG157" s="97"/>
      <c r="DH157" s="97"/>
      <c r="DI157" s="97"/>
      <c r="DJ157" s="97"/>
      <c r="DK157" s="97"/>
      <c r="DL157" s="97"/>
      <c r="DM157" s="97"/>
      <c r="DN157" s="97"/>
      <c r="DO157" s="97"/>
      <c r="DP157" s="97"/>
      <c r="DQ157" s="97"/>
      <c r="DR157" s="97"/>
      <c r="DS157" s="97"/>
      <c r="DT157" s="97"/>
      <c r="DU157" s="97"/>
      <c r="DV157" s="97"/>
      <c r="DW157" s="97"/>
      <c r="DX157" s="97"/>
      <c r="DY157" s="97"/>
      <c r="DZ157" s="97"/>
      <c r="EA157" s="97"/>
      <c r="EB157" s="97"/>
      <c r="EC157" s="97"/>
      <c r="ED157" s="97"/>
      <c r="EE157" s="97"/>
      <c r="EF157" s="97"/>
      <c r="EG157" s="97"/>
      <c r="EH157" s="97"/>
      <c r="EI157" s="97"/>
    </row>
    <row r="158" spans="1:139">
      <c r="A158" s="97"/>
      <c r="B158" s="97"/>
      <c r="C158" s="97"/>
      <c r="D158" s="97"/>
      <c r="E158" s="97"/>
      <c r="F158" s="97"/>
      <c r="G158" s="97"/>
      <c r="H158" s="97"/>
      <c r="I158" s="97"/>
      <c r="J158" s="97"/>
      <c r="K158" s="97"/>
      <c r="L158" s="97"/>
      <c r="M158" s="97"/>
      <c r="N158" s="97"/>
      <c r="O158" s="97"/>
      <c r="P158" s="97"/>
      <c r="Q158" s="97"/>
      <c r="R158" s="97"/>
      <c r="S158" s="97"/>
      <c r="T158" s="97"/>
      <c r="U158" s="97"/>
      <c r="V158" s="97"/>
      <c r="W158" s="97"/>
      <c r="X158" s="97"/>
      <c r="Y158" s="97"/>
      <c r="Z158" s="97"/>
      <c r="AA158" s="97"/>
      <c r="AB158" s="97"/>
      <c r="AC158" s="97"/>
      <c r="AD158" s="97"/>
      <c r="AE158" s="97"/>
      <c r="AF158" s="97"/>
      <c r="AG158" s="9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row>
    <row r="159" spans="1:139">
      <c r="A159" s="97"/>
      <c r="B159" s="97"/>
      <c r="C159" s="97"/>
      <c r="D159" s="97"/>
      <c r="E159" s="97"/>
      <c r="F159" s="97"/>
      <c r="G159" s="97"/>
      <c r="H159" s="97"/>
      <c r="I159" s="97"/>
      <c r="J159" s="97"/>
      <c r="K159" s="97"/>
      <c r="L159" s="97"/>
      <c r="M159" s="97"/>
      <c r="N159" s="97"/>
      <c r="O159" s="97"/>
      <c r="P159" s="97"/>
      <c r="Q159" s="97"/>
      <c r="R159" s="97"/>
      <c r="S159" s="97"/>
      <c r="T159" s="97"/>
      <c r="U159" s="97"/>
      <c r="V159" s="97"/>
      <c r="W159" s="97"/>
      <c r="X159" s="97"/>
      <c r="Y159" s="97"/>
      <c r="Z159" s="97"/>
      <c r="AA159" s="97"/>
      <c r="AB159" s="97"/>
      <c r="AC159" s="97"/>
      <c r="AD159" s="97"/>
      <c r="AE159" s="97"/>
      <c r="AF159" s="97"/>
      <c r="AG159" s="97"/>
      <c r="AH159" s="97"/>
      <c r="AI159" s="97"/>
      <c r="AJ159" s="97"/>
      <c r="AK159" s="97"/>
      <c r="AL159" s="97"/>
      <c r="AM159" s="97"/>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c r="BX159" s="97"/>
      <c r="BY159" s="97"/>
      <c r="BZ159" s="97"/>
      <c r="CA159" s="97"/>
      <c r="CB159" s="97"/>
      <c r="CC159" s="97"/>
      <c r="CD159" s="97"/>
      <c r="CE159" s="97"/>
      <c r="CF159" s="97"/>
      <c r="CG159" s="97"/>
      <c r="CH159" s="97"/>
      <c r="CI159" s="97"/>
      <c r="CJ159" s="97"/>
      <c r="CK159" s="97"/>
      <c r="CL159" s="97"/>
      <c r="CM159" s="97"/>
      <c r="CN159" s="97"/>
      <c r="CO159" s="97"/>
      <c r="CP159" s="97"/>
      <c r="CQ159" s="97"/>
      <c r="CR159" s="97"/>
      <c r="CS159" s="97"/>
      <c r="CT159" s="97"/>
      <c r="CU159" s="97"/>
      <c r="CV159" s="97"/>
      <c r="CW159" s="97"/>
      <c r="CX159" s="97"/>
      <c r="CY159" s="97"/>
      <c r="CZ159" s="97"/>
      <c r="DA159" s="97"/>
      <c r="DB159" s="97"/>
      <c r="DC159" s="97"/>
      <c r="DD159" s="97"/>
      <c r="DE159" s="97"/>
      <c r="DF159" s="97"/>
      <c r="DG159" s="97"/>
      <c r="DH159" s="97"/>
      <c r="DI159" s="97"/>
      <c r="DJ159" s="97"/>
      <c r="DK159" s="97"/>
      <c r="DL159" s="97"/>
      <c r="DM159" s="97"/>
      <c r="DN159" s="97"/>
      <c r="DO159" s="97"/>
      <c r="DP159" s="97"/>
      <c r="DQ159" s="97"/>
      <c r="DR159" s="97"/>
      <c r="DS159" s="97"/>
      <c r="DT159" s="97"/>
      <c r="DU159" s="97"/>
      <c r="DV159" s="97"/>
      <c r="DW159" s="97"/>
      <c r="DX159" s="97"/>
      <c r="DY159" s="97"/>
      <c r="DZ159" s="97"/>
      <c r="EA159" s="97"/>
      <c r="EB159" s="97"/>
      <c r="EC159" s="97"/>
      <c r="ED159" s="97"/>
      <c r="EE159" s="97"/>
      <c r="EF159" s="97"/>
      <c r="EG159" s="97"/>
      <c r="EH159" s="97"/>
      <c r="EI159" s="97"/>
    </row>
    <row r="160" spans="1:139">
      <c r="A160" s="97"/>
      <c r="B160" s="97"/>
      <c r="C160" s="97"/>
      <c r="D160" s="97"/>
      <c r="E160" s="97"/>
      <c r="F160" s="97"/>
      <c r="G160" s="97"/>
      <c r="H160" s="97"/>
      <c r="I160" s="97"/>
      <c r="J160" s="97"/>
      <c r="K160" s="97"/>
      <c r="L160" s="97"/>
      <c r="M160" s="97"/>
      <c r="N160" s="97"/>
      <c r="O160" s="97"/>
      <c r="P160" s="97"/>
      <c r="Q160" s="97"/>
      <c r="R160" s="97"/>
      <c r="S160" s="97"/>
      <c r="T160" s="97"/>
      <c r="U160" s="97"/>
      <c r="V160" s="97"/>
      <c r="W160" s="97"/>
      <c r="X160" s="97"/>
      <c r="Y160" s="97"/>
      <c r="Z160" s="97"/>
      <c r="AA160" s="97"/>
      <c r="AB160" s="97"/>
      <c r="AC160" s="97"/>
      <c r="AD160" s="97"/>
      <c r="AE160" s="97"/>
      <c r="AF160" s="97"/>
      <c r="AG160" s="97"/>
      <c r="AH160" s="97"/>
      <c r="AI160" s="97"/>
      <c r="AJ160" s="97"/>
      <c r="AK160" s="97"/>
      <c r="AL160" s="97"/>
      <c r="AM160" s="97"/>
      <c r="AN160" s="97"/>
      <c r="AO160" s="97"/>
      <c r="AP160" s="97"/>
      <c r="AQ160" s="97"/>
      <c r="AR160" s="97"/>
      <c r="AS160" s="97"/>
      <c r="AT160" s="97"/>
      <c r="AU160" s="97"/>
      <c r="AV160" s="97"/>
      <c r="AW160" s="97"/>
      <c r="AX160" s="97"/>
      <c r="AY160" s="97"/>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c r="BX160" s="97"/>
      <c r="BY160" s="97"/>
      <c r="BZ160" s="97"/>
      <c r="CA160" s="97"/>
      <c r="CB160" s="97"/>
      <c r="CC160" s="97"/>
      <c r="CD160" s="97"/>
      <c r="CE160" s="97"/>
      <c r="CF160" s="97"/>
      <c r="CG160" s="97"/>
      <c r="CH160" s="97"/>
      <c r="CI160" s="97"/>
      <c r="CJ160" s="97"/>
      <c r="CK160" s="97"/>
      <c r="CL160" s="97"/>
      <c r="CM160" s="97"/>
      <c r="CN160" s="97"/>
      <c r="CO160" s="97"/>
      <c r="CP160" s="97"/>
      <c r="CQ160" s="97"/>
      <c r="CR160" s="97"/>
      <c r="CS160" s="97"/>
      <c r="CT160" s="97"/>
      <c r="CU160" s="97"/>
      <c r="CV160" s="97"/>
      <c r="CW160" s="97"/>
      <c r="CX160" s="97"/>
      <c r="CY160" s="97"/>
      <c r="CZ160" s="97"/>
      <c r="DA160" s="97"/>
      <c r="DB160" s="97"/>
      <c r="DC160" s="97"/>
      <c r="DD160" s="97"/>
      <c r="DE160" s="97"/>
      <c r="DF160" s="97"/>
      <c r="DG160" s="97"/>
      <c r="DH160" s="97"/>
      <c r="DI160" s="97"/>
      <c r="DJ160" s="97"/>
      <c r="DK160" s="97"/>
      <c r="DL160" s="97"/>
      <c r="DM160" s="97"/>
      <c r="DN160" s="97"/>
      <c r="DO160" s="97"/>
      <c r="DP160" s="97"/>
      <c r="DQ160" s="97"/>
      <c r="DR160" s="97"/>
      <c r="DS160" s="97"/>
      <c r="DT160" s="97"/>
      <c r="DU160" s="97"/>
      <c r="DV160" s="97"/>
      <c r="DW160" s="97"/>
      <c r="DX160" s="97"/>
      <c r="DY160" s="97"/>
      <c r="DZ160" s="97"/>
      <c r="EA160" s="97"/>
      <c r="EB160" s="97"/>
      <c r="EC160" s="97"/>
      <c r="ED160" s="97"/>
      <c r="EE160" s="97"/>
      <c r="EF160" s="97"/>
      <c r="EG160" s="97"/>
      <c r="EH160" s="97"/>
      <c r="EI160" s="97"/>
    </row>
    <row r="161" spans="1:139">
      <c r="A161" s="97"/>
      <c r="B161" s="97"/>
      <c r="C161" s="97"/>
      <c r="D161" s="97"/>
      <c r="E161" s="97"/>
      <c r="F161" s="97"/>
      <c r="G161" s="97"/>
      <c r="H161" s="97"/>
      <c r="I161" s="97"/>
      <c r="J161" s="97"/>
      <c r="K161" s="97"/>
      <c r="L161" s="97"/>
      <c r="M161" s="97"/>
      <c r="N161" s="97"/>
      <c r="O161" s="97"/>
      <c r="P161" s="97"/>
      <c r="Q161" s="97"/>
      <c r="R161" s="97"/>
      <c r="S161" s="97"/>
      <c r="T161" s="97"/>
      <c r="U161" s="97"/>
      <c r="V161" s="97"/>
      <c r="W161" s="97"/>
      <c r="X161" s="97"/>
      <c r="Y161" s="97"/>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row>
    <row r="162" spans="1:139">
      <c r="A162" s="97"/>
      <c r="B162" s="97"/>
      <c r="C162" s="97"/>
      <c r="D162" s="97"/>
      <c r="E162" s="97"/>
      <c r="F162" s="97"/>
      <c r="G162" s="97"/>
      <c r="H162" s="97"/>
      <c r="I162" s="97"/>
      <c r="J162" s="97"/>
      <c r="K162" s="97"/>
      <c r="L162" s="97"/>
      <c r="M162" s="97"/>
      <c r="N162" s="97"/>
      <c r="O162" s="97"/>
      <c r="P162" s="97"/>
      <c r="Q162" s="97"/>
      <c r="R162" s="97"/>
      <c r="S162" s="97"/>
      <c r="T162" s="97"/>
      <c r="U162" s="97"/>
      <c r="V162" s="97"/>
      <c r="W162" s="97"/>
      <c r="X162" s="97"/>
      <c r="Y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row>
    <row r="163" spans="1:139">
      <c r="A163" s="97"/>
      <c r="B163" s="97"/>
      <c r="C163" s="97"/>
      <c r="D163" s="97"/>
      <c r="E163" s="97"/>
      <c r="F163" s="97"/>
      <c r="G163" s="97"/>
      <c r="H163" s="97"/>
      <c r="I163" s="97"/>
      <c r="J163" s="97"/>
      <c r="K163" s="97"/>
      <c r="L163" s="97"/>
      <c r="M163" s="97"/>
      <c r="N163" s="97"/>
      <c r="O163" s="97"/>
      <c r="P163" s="97"/>
      <c r="Q163" s="97"/>
      <c r="R163" s="97"/>
      <c r="S163" s="97"/>
      <c r="T163" s="97"/>
      <c r="U163" s="97"/>
      <c r="V163" s="97"/>
      <c r="W163" s="97"/>
      <c r="X163" s="97"/>
      <c r="Y163" s="97"/>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row>
    <row r="164" spans="1:139">
      <c r="A164" s="97"/>
      <c r="B164" s="97"/>
      <c r="C164" s="97"/>
      <c r="D164" s="97"/>
      <c r="E164" s="97"/>
      <c r="F164" s="97"/>
      <c r="G164" s="97"/>
      <c r="H164" s="97"/>
      <c r="I164" s="97"/>
      <c r="J164" s="97"/>
      <c r="K164" s="97"/>
      <c r="L164" s="97"/>
      <c r="M164" s="97"/>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row>
    <row r="165" spans="1:139">
      <c r="A165" s="97"/>
      <c r="B165" s="97"/>
      <c r="C165" s="97"/>
      <c r="D165" s="97"/>
      <c r="E165" s="97"/>
      <c r="F165" s="97"/>
      <c r="G165" s="97"/>
      <c r="H165" s="97"/>
      <c r="I165" s="97"/>
      <c r="J165" s="97"/>
      <c r="K165" s="97"/>
      <c r="L165" s="97"/>
      <c r="M165" s="97"/>
      <c r="N165" s="97"/>
      <c r="O165" s="97"/>
      <c r="P165" s="97"/>
      <c r="Q165" s="97"/>
      <c r="R165" s="97"/>
      <c r="S165" s="97"/>
      <c r="T165" s="97"/>
      <c r="U165" s="97"/>
      <c r="V165" s="97"/>
      <c r="W165" s="97"/>
      <c r="X165" s="97"/>
      <c r="Y165" s="97"/>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row>
    <row r="166" spans="1:139">
      <c r="A166" s="97"/>
      <c r="B166" s="97"/>
      <c r="C166" s="97"/>
      <c r="D166" s="97"/>
      <c r="E166" s="97"/>
      <c r="F166" s="97"/>
      <c r="G166" s="97"/>
      <c r="H166" s="97"/>
      <c r="I166" s="97"/>
      <c r="J166" s="97"/>
      <c r="K166" s="97"/>
      <c r="L166" s="97"/>
      <c r="M166" s="97"/>
      <c r="N166" s="97"/>
      <c r="O166" s="97"/>
      <c r="P166" s="97"/>
      <c r="Q166" s="97"/>
      <c r="R166" s="97"/>
      <c r="S166" s="97"/>
      <c r="T166" s="97"/>
      <c r="U166" s="97"/>
      <c r="V166" s="97"/>
      <c r="W166" s="97"/>
      <c r="X166" s="97"/>
      <c r="Y166" s="97"/>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row>
    <row r="167" spans="1:139">
      <c r="A167" s="97"/>
      <c r="B167" s="97"/>
      <c r="C167" s="97"/>
      <c r="D167" s="97"/>
      <c r="E167" s="97"/>
      <c r="F167" s="97"/>
      <c r="G167" s="97"/>
      <c r="H167" s="97"/>
      <c r="I167" s="97"/>
      <c r="J167" s="97"/>
      <c r="K167" s="97"/>
      <c r="L167" s="97"/>
      <c r="M167" s="97"/>
      <c r="N167" s="97"/>
      <c r="O167" s="97"/>
      <c r="P167" s="97"/>
      <c r="Q167" s="97"/>
      <c r="R167" s="97"/>
      <c r="S167" s="97"/>
      <c r="T167" s="97"/>
      <c r="U167" s="97"/>
      <c r="V167" s="97"/>
      <c r="W167" s="97"/>
      <c r="X167" s="97"/>
      <c r="Y167" s="97"/>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row>
    <row r="168" spans="1:139">
      <c r="A168" s="97"/>
      <c r="B168" s="97"/>
      <c r="C168" s="97"/>
      <c r="D168" s="97"/>
      <c r="E168" s="97"/>
      <c r="F168" s="97"/>
      <c r="G168" s="97"/>
      <c r="H168" s="97"/>
      <c r="I168" s="97"/>
      <c r="J168" s="97"/>
      <c r="K168" s="97"/>
      <c r="L168" s="97"/>
      <c r="M168" s="97"/>
      <c r="N168" s="97"/>
      <c r="O168" s="97"/>
      <c r="P168" s="97"/>
      <c r="Q168" s="97"/>
      <c r="R168" s="97"/>
      <c r="S168" s="97"/>
      <c r="T168" s="97"/>
      <c r="U168" s="97"/>
      <c r="V168" s="97"/>
      <c r="W168" s="97"/>
      <c r="X168" s="97"/>
      <c r="Y168" s="97"/>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row>
    <row r="169" spans="1:139">
      <c r="A169" s="97"/>
      <c r="B169" s="97"/>
      <c r="C169" s="97"/>
      <c r="D169" s="97"/>
      <c r="E169" s="97"/>
      <c r="F169" s="97"/>
      <c r="G169" s="97"/>
      <c r="H169" s="97"/>
      <c r="I169" s="97"/>
      <c r="J169" s="97"/>
      <c r="K169" s="97"/>
      <c r="L169" s="97"/>
      <c r="M169" s="97"/>
      <c r="N169" s="97"/>
      <c r="O169" s="97"/>
      <c r="P169" s="97"/>
      <c r="Q169" s="97"/>
      <c r="R169" s="97"/>
      <c r="S169" s="97"/>
      <c r="T169" s="97"/>
      <c r="U169" s="97"/>
      <c r="V169" s="97"/>
      <c r="W169" s="97"/>
      <c r="X169" s="97"/>
      <c r="Y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row>
    <row r="170" spans="1:139">
      <c r="A170" s="97"/>
      <c r="B170" s="97"/>
      <c r="C170" s="97"/>
      <c r="D170" s="97"/>
      <c r="E170" s="97"/>
      <c r="F170" s="97"/>
      <c r="G170" s="97"/>
      <c r="H170" s="97"/>
      <c r="I170" s="97"/>
      <c r="J170" s="97"/>
      <c r="K170" s="97"/>
      <c r="L170" s="97"/>
      <c r="M170" s="97"/>
      <c r="N170" s="97"/>
      <c r="O170" s="97"/>
      <c r="P170" s="97"/>
      <c r="Q170" s="97"/>
      <c r="R170" s="97"/>
      <c r="S170" s="97"/>
      <c r="T170" s="97"/>
      <c r="U170" s="97"/>
      <c r="V170" s="97"/>
      <c r="W170" s="97"/>
      <c r="X170" s="97"/>
      <c r="Y170" s="97"/>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row>
    <row r="171" spans="1:139">
      <c r="A171" s="97"/>
      <c r="B171" s="97"/>
      <c r="C171" s="97"/>
      <c r="D171" s="97"/>
      <c r="E171" s="97"/>
      <c r="F171" s="97"/>
      <c r="G171" s="97"/>
      <c r="H171" s="97"/>
      <c r="I171" s="97"/>
      <c r="J171" s="97"/>
      <c r="K171" s="97"/>
      <c r="L171" s="97"/>
      <c r="M171" s="97"/>
      <c r="N171" s="97"/>
      <c r="O171" s="97"/>
      <c r="P171" s="97"/>
      <c r="Q171" s="97"/>
      <c r="R171" s="97"/>
      <c r="S171" s="97"/>
      <c r="T171" s="97"/>
      <c r="U171" s="97"/>
      <c r="V171" s="97"/>
      <c r="W171" s="97"/>
      <c r="X171" s="97"/>
      <c r="Y171" s="97"/>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row>
    <row r="172" spans="1:139">
      <c r="A172" s="97"/>
      <c r="B172" s="97"/>
      <c r="C172" s="97"/>
      <c r="D172" s="97"/>
      <c r="E172" s="97"/>
      <c r="F172" s="97"/>
      <c r="G172" s="97"/>
      <c r="H172" s="97"/>
      <c r="I172" s="97"/>
      <c r="J172" s="97"/>
      <c r="K172" s="97"/>
      <c r="L172" s="97"/>
      <c r="M172" s="97"/>
      <c r="N172" s="97"/>
      <c r="O172" s="97"/>
      <c r="P172" s="97"/>
      <c r="Q172" s="97"/>
      <c r="R172" s="97"/>
      <c r="S172" s="97"/>
      <c r="T172" s="97"/>
      <c r="U172" s="97"/>
      <c r="V172" s="97"/>
      <c r="W172" s="97"/>
      <c r="X172" s="97"/>
      <c r="Y172" s="97"/>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row>
    <row r="173" spans="1:139">
      <c r="A173" s="97"/>
      <c r="B173" s="97"/>
      <c r="C173" s="97"/>
      <c r="D173" s="97"/>
      <c r="E173" s="97"/>
      <c r="F173" s="97"/>
      <c r="G173" s="97"/>
      <c r="H173" s="97"/>
      <c r="I173" s="97"/>
      <c r="J173" s="97"/>
      <c r="K173" s="97"/>
      <c r="L173" s="97"/>
      <c r="M173" s="97"/>
      <c r="N173" s="97"/>
      <c r="O173" s="97"/>
      <c r="P173" s="97"/>
      <c r="Q173" s="97"/>
      <c r="R173" s="97"/>
      <c r="S173" s="97"/>
      <c r="T173" s="97"/>
      <c r="U173" s="97"/>
      <c r="V173" s="97"/>
      <c r="W173" s="97"/>
      <c r="X173" s="97"/>
      <c r="Y173" s="97"/>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row>
    <row r="174" spans="1:139">
      <c r="A174" s="97"/>
      <c r="B174" s="97"/>
      <c r="C174" s="97"/>
      <c r="D174" s="97"/>
      <c r="E174" s="97"/>
      <c r="F174" s="97"/>
      <c r="G174" s="97"/>
      <c r="H174" s="97"/>
      <c r="I174" s="97"/>
      <c r="J174" s="97"/>
      <c r="K174" s="97"/>
      <c r="L174" s="97"/>
      <c r="M174" s="97"/>
      <c r="N174" s="97"/>
      <c r="O174" s="97"/>
      <c r="P174" s="97"/>
      <c r="Q174" s="97"/>
      <c r="R174" s="97"/>
      <c r="S174" s="97"/>
      <c r="T174" s="97"/>
      <c r="U174" s="97"/>
      <c r="V174" s="97"/>
      <c r="W174" s="97"/>
      <c r="X174" s="97"/>
      <c r="Y174" s="97"/>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row>
    <row r="175" spans="1:139">
      <c r="A175" s="97"/>
      <c r="B175" s="97"/>
      <c r="C175" s="97"/>
      <c r="D175" s="97"/>
      <c r="E175" s="97"/>
      <c r="F175" s="97"/>
      <c r="G175" s="97"/>
      <c r="H175" s="97"/>
      <c r="I175" s="97"/>
      <c r="J175" s="97"/>
      <c r="K175" s="97"/>
      <c r="L175" s="97"/>
      <c r="M175" s="97"/>
      <c r="N175" s="97"/>
      <c r="O175" s="97"/>
      <c r="P175" s="97"/>
      <c r="Q175" s="97"/>
      <c r="R175" s="97"/>
      <c r="S175" s="97"/>
      <c r="T175" s="97"/>
      <c r="U175" s="97"/>
      <c r="V175" s="97"/>
      <c r="W175" s="97"/>
      <c r="X175" s="97"/>
      <c r="Y175" s="97"/>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row>
    <row r="176" spans="1:139">
      <c r="A176" s="97"/>
      <c r="B176" s="97"/>
      <c r="C176" s="97"/>
      <c r="D176" s="97"/>
      <c r="E176" s="97"/>
      <c r="F176" s="97"/>
      <c r="G176" s="97"/>
      <c r="H176" s="97"/>
      <c r="I176" s="97"/>
      <c r="J176" s="97"/>
      <c r="K176" s="97"/>
      <c r="L176" s="97"/>
      <c r="M176" s="97"/>
      <c r="N176" s="97"/>
      <c r="O176" s="97"/>
      <c r="P176" s="97"/>
      <c r="Q176" s="97"/>
      <c r="R176" s="97"/>
      <c r="S176" s="97"/>
      <c r="T176" s="97"/>
      <c r="U176" s="97"/>
      <c r="V176" s="97"/>
      <c r="W176" s="97"/>
      <c r="X176" s="97"/>
      <c r="Y176" s="97"/>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row>
    <row r="177" spans="1:139">
      <c r="A177" s="97"/>
      <c r="B177" s="97"/>
      <c r="C177" s="97"/>
      <c r="D177" s="97"/>
      <c r="E177" s="97"/>
      <c r="F177" s="97"/>
      <c r="G177" s="97"/>
      <c r="H177" s="97"/>
      <c r="I177" s="97"/>
      <c r="J177" s="97"/>
      <c r="K177" s="97"/>
      <c r="L177" s="97"/>
      <c r="M177" s="97"/>
      <c r="N177" s="97"/>
      <c r="O177" s="97"/>
      <c r="P177" s="97"/>
      <c r="Q177" s="97"/>
      <c r="R177" s="97"/>
      <c r="S177" s="97"/>
      <c r="T177" s="97"/>
      <c r="U177" s="97"/>
      <c r="V177" s="97"/>
      <c r="W177" s="97"/>
      <c r="X177" s="97"/>
      <c r="Y177" s="97"/>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row>
    <row r="178" spans="1:139">
      <c r="A178" s="97"/>
      <c r="B178" s="97"/>
      <c r="C178" s="97"/>
      <c r="D178" s="97"/>
      <c r="E178" s="97"/>
      <c r="F178" s="97"/>
      <c r="G178" s="97"/>
      <c r="H178" s="97"/>
      <c r="I178" s="97"/>
      <c r="J178" s="97"/>
      <c r="K178" s="97"/>
      <c r="L178" s="97"/>
      <c r="M178" s="97"/>
      <c r="N178" s="97"/>
      <c r="O178" s="97"/>
      <c r="P178" s="97"/>
      <c r="Q178" s="97"/>
      <c r="R178" s="97"/>
      <c r="S178" s="97"/>
      <c r="T178" s="97"/>
      <c r="U178" s="97"/>
      <c r="V178" s="97"/>
      <c r="W178" s="97"/>
      <c r="X178" s="97"/>
      <c r="Y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row>
    <row r="179" spans="1:139">
      <c r="A179" s="97"/>
      <c r="B179" s="97"/>
      <c r="C179" s="97"/>
      <c r="D179" s="97"/>
      <c r="E179" s="97"/>
      <c r="F179" s="97"/>
      <c r="G179" s="97"/>
      <c r="H179" s="97"/>
      <c r="I179" s="97"/>
      <c r="J179" s="97"/>
      <c r="K179" s="97"/>
      <c r="L179" s="97"/>
      <c r="M179" s="97"/>
      <c r="N179" s="97"/>
      <c r="O179" s="97"/>
      <c r="P179" s="97"/>
      <c r="Q179" s="97"/>
      <c r="R179" s="97"/>
      <c r="S179" s="97"/>
      <c r="T179" s="97"/>
      <c r="U179" s="97"/>
      <c r="V179" s="97"/>
      <c r="W179" s="97"/>
      <c r="X179" s="97"/>
      <c r="Y179" s="97"/>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row>
    <row r="180" spans="1:139">
      <c r="A180" s="97"/>
      <c r="B180" s="97"/>
      <c r="C180" s="97"/>
      <c r="D180" s="97"/>
      <c r="E180" s="97"/>
      <c r="F180" s="97"/>
      <c r="G180" s="97"/>
      <c r="H180" s="97"/>
      <c r="I180" s="97"/>
      <c r="J180" s="97"/>
      <c r="K180" s="97"/>
      <c r="L180" s="97"/>
      <c r="M180" s="97"/>
      <c r="N180" s="97"/>
      <c r="O180" s="97"/>
      <c r="P180" s="97"/>
      <c r="Q180" s="97"/>
      <c r="R180" s="97"/>
      <c r="S180" s="97"/>
      <c r="T180" s="97"/>
      <c r="U180" s="97"/>
      <c r="V180" s="97"/>
      <c r="W180" s="97"/>
      <c r="X180" s="97"/>
      <c r="Y180" s="97"/>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row>
    <row r="181" spans="1:139">
      <c r="A181" s="97"/>
      <c r="B181" s="97"/>
      <c r="C181" s="97"/>
      <c r="D181" s="97"/>
      <c r="E181" s="97"/>
      <c r="F181" s="97"/>
      <c r="G181" s="97"/>
      <c r="H181" s="97"/>
      <c r="I181" s="97"/>
      <c r="J181" s="97"/>
      <c r="K181" s="97"/>
      <c r="L181" s="97"/>
      <c r="M181" s="97"/>
      <c r="N181" s="97"/>
      <c r="O181" s="97"/>
      <c r="P181" s="97"/>
      <c r="Q181" s="97"/>
      <c r="R181" s="97"/>
      <c r="S181" s="97"/>
      <c r="T181" s="97"/>
      <c r="U181" s="97"/>
      <c r="V181" s="97"/>
      <c r="W181" s="97"/>
      <c r="X181" s="97"/>
      <c r="Y181" s="97"/>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row>
    <row r="182" spans="1:139">
      <c r="A182" s="97"/>
      <c r="B182" s="97"/>
      <c r="C182" s="97"/>
      <c r="D182" s="97"/>
      <c r="E182" s="97"/>
      <c r="F182" s="97"/>
      <c r="G182" s="97"/>
      <c r="H182" s="97"/>
      <c r="I182" s="97"/>
      <c r="J182" s="97"/>
      <c r="K182" s="97"/>
      <c r="L182" s="97"/>
      <c r="M182" s="97"/>
      <c r="N182" s="97"/>
      <c r="O182" s="97"/>
      <c r="P182" s="97"/>
      <c r="Q182" s="97"/>
      <c r="R182" s="97"/>
      <c r="S182" s="97"/>
      <c r="T182" s="97"/>
      <c r="U182" s="97"/>
      <c r="V182" s="97"/>
      <c r="W182" s="97"/>
      <c r="X182" s="97"/>
      <c r="Y182" s="97"/>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row>
    <row r="183" spans="1:139">
      <c r="A183" s="97"/>
      <c r="B183" s="97"/>
      <c r="C183" s="97"/>
      <c r="D183" s="97"/>
      <c r="E183" s="97"/>
      <c r="F183" s="97"/>
      <c r="G183" s="97"/>
      <c r="H183" s="97"/>
      <c r="I183" s="97"/>
      <c r="J183" s="97"/>
      <c r="K183" s="97"/>
      <c r="L183" s="97"/>
      <c r="M183" s="97"/>
      <c r="N183" s="97"/>
      <c r="O183" s="97"/>
      <c r="P183" s="97"/>
      <c r="Q183" s="97"/>
      <c r="R183" s="97"/>
      <c r="S183" s="97"/>
      <c r="T183" s="97"/>
      <c r="U183" s="97"/>
      <c r="V183" s="97"/>
      <c r="W183" s="97"/>
      <c r="X183" s="97"/>
      <c r="Y183" s="97"/>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row>
    <row r="184" spans="1:139">
      <c r="A184" s="97"/>
      <c r="B184" s="97"/>
      <c r="C184" s="97"/>
      <c r="D184" s="97"/>
      <c r="E184" s="97"/>
      <c r="F184" s="97"/>
      <c r="G184" s="97"/>
      <c r="H184" s="97"/>
      <c r="I184" s="97"/>
      <c r="J184" s="97"/>
      <c r="K184" s="97"/>
      <c r="L184" s="97"/>
      <c r="M184" s="97"/>
      <c r="N184" s="97"/>
      <c r="O184" s="97"/>
      <c r="P184" s="97"/>
      <c r="Q184" s="97"/>
      <c r="R184" s="97"/>
      <c r="S184" s="97"/>
      <c r="T184" s="97"/>
      <c r="U184" s="97"/>
      <c r="V184" s="97"/>
      <c r="W184" s="97"/>
      <c r="X184" s="97"/>
      <c r="Y184" s="97"/>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row>
    <row r="185" spans="1:139">
      <c r="A185" s="97"/>
      <c r="B185" s="97"/>
      <c r="C185" s="97"/>
      <c r="D185" s="97"/>
      <c r="E185" s="97"/>
      <c r="F185" s="97"/>
      <c r="G185" s="97"/>
      <c r="H185" s="97"/>
      <c r="I185" s="97"/>
      <c r="J185" s="97"/>
      <c r="K185" s="97"/>
      <c r="L185" s="97"/>
      <c r="M185" s="97"/>
      <c r="N185" s="97"/>
      <c r="O185" s="97"/>
      <c r="P185" s="97"/>
      <c r="Q185" s="97"/>
      <c r="R185" s="97"/>
      <c r="S185" s="97"/>
      <c r="T185" s="97"/>
      <c r="U185" s="97"/>
      <c r="V185" s="97"/>
      <c r="W185" s="97"/>
      <c r="X185" s="97"/>
      <c r="Y185" s="97"/>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row>
    <row r="186" spans="1:139">
      <c r="A186" s="97"/>
      <c r="B186" s="97"/>
      <c r="C186" s="97"/>
      <c r="D186" s="97"/>
      <c r="E186" s="97"/>
      <c r="F186" s="97"/>
      <c r="G186" s="97"/>
      <c r="H186" s="97"/>
      <c r="I186" s="97"/>
      <c r="J186" s="97"/>
      <c r="K186" s="97"/>
      <c r="L186" s="97"/>
      <c r="M186" s="97"/>
      <c r="N186" s="97"/>
      <c r="O186" s="97"/>
      <c r="P186" s="97"/>
      <c r="Q186" s="97"/>
      <c r="R186" s="97"/>
      <c r="S186" s="97"/>
      <c r="T186" s="97"/>
      <c r="U186" s="97"/>
      <c r="V186" s="97"/>
      <c r="W186" s="97"/>
      <c r="X186" s="97"/>
      <c r="Y186" s="97"/>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row>
    <row r="187" spans="1:139">
      <c r="A187" s="97"/>
      <c r="B187" s="97"/>
      <c r="C187" s="97"/>
      <c r="D187" s="97"/>
      <c r="E187" s="97"/>
      <c r="F187" s="97"/>
      <c r="G187" s="97"/>
      <c r="H187" s="97"/>
      <c r="I187" s="97"/>
      <c r="J187" s="97"/>
      <c r="K187" s="97"/>
      <c r="L187" s="97"/>
      <c r="M187" s="97"/>
      <c r="N187" s="97"/>
      <c r="O187" s="97"/>
      <c r="P187" s="97"/>
      <c r="Q187" s="97"/>
      <c r="R187" s="97"/>
      <c r="S187" s="97"/>
      <c r="T187" s="97"/>
      <c r="U187" s="97"/>
      <c r="V187" s="97"/>
      <c r="W187" s="97"/>
      <c r="X187" s="97"/>
      <c r="Y187" s="97"/>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row>
    <row r="188" spans="1:139">
      <c r="A188" s="97"/>
      <c r="B188" s="97"/>
      <c r="C188" s="97"/>
      <c r="D188" s="97"/>
      <c r="E188" s="97"/>
      <c r="F188" s="97"/>
      <c r="G188" s="97"/>
      <c r="H188" s="97"/>
      <c r="I188" s="97"/>
      <c r="J188" s="97"/>
      <c r="K188" s="97"/>
      <c r="L188" s="97"/>
      <c r="M188" s="97"/>
      <c r="N188" s="97"/>
      <c r="O188" s="97"/>
      <c r="P188" s="97"/>
      <c r="Q188" s="97"/>
      <c r="R188" s="97"/>
      <c r="S188" s="97"/>
      <c r="T188" s="97"/>
      <c r="U188" s="97"/>
      <c r="V188" s="97"/>
      <c r="W188" s="97"/>
      <c r="X188" s="97"/>
      <c r="Y188" s="97"/>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row>
    <row r="189" spans="1:139">
      <c r="A189" s="97"/>
      <c r="B189" s="97"/>
      <c r="C189" s="97"/>
      <c r="D189" s="97"/>
      <c r="E189" s="97"/>
      <c r="F189" s="97"/>
      <c r="G189" s="97"/>
      <c r="H189" s="97"/>
      <c r="I189" s="97"/>
      <c r="J189" s="97"/>
      <c r="K189" s="97"/>
      <c r="L189" s="97"/>
      <c r="M189" s="97"/>
      <c r="N189" s="97"/>
      <c r="O189" s="97"/>
      <c r="P189" s="97"/>
      <c r="Q189" s="97"/>
      <c r="R189" s="97"/>
      <c r="S189" s="97"/>
      <c r="T189" s="97"/>
      <c r="U189" s="97"/>
      <c r="V189" s="97"/>
      <c r="W189" s="97"/>
      <c r="X189" s="97"/>
      <c r="Y189" s="97"/>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row>
    <row r="190" spans="1:139">
      <c r="A190" s="97"/>
      <c r="B190" s="97"/>
      <c r="C190" s="97"/>
      <c r="D190" s="97"/>
      <c r="E190" s="97"/>
      <c r="F190" s="97"/>
      <c r="G190" s="97"/>
      <c r="H190" s="97"/>
      <c r="I190" s="97"/>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row>
    <row r="191" spans="1:139">
      <c r="A191" s="97"/>
      <c r="B191" s="97"/>
      <c r="C191" s="97"/>
      <c r="D191" s="97"/>
      <c r="E191" s="97"/>
      <c r="F191" s="97"/>
      <c r="G191" s="97"/>
      <c r="H191" s="97"/>
      <c r="I191" s="97"/>
      <c r="J191" s="97"/>
      <c r="K191" s="97"/>
      <c r="L191" s="97"/>
      <c r="M191" s="97"/>
      <c r="N191" s="97"/>
      <c r="O191" s="97"/>
      <c r="P191" s="97"/>
      <c r="Q191" s="97"/>
      <c r="R191" s="97"/>
      <c r="S191" s="97"/>
      <c r="T191" s="97"/>
      <c r="U191" s="97"/>
      <c r="V191" s="97"/>
      <c r="W191" s="97"/>
      <c r="X191" s="97"/>
      <c r="Y191" s="97"/>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row>
    <row r="192" spans="1:139">
      <c r="A192" s="97"/>
      <c r="B192" s="97"/>
      <c r="C192" s="97"/>
      <c r="D192" s="97"/>
      <c r="E192" s="97"/>
      <c r="F192" s="97"/>
      <c r="G192" s="97"/>
      <c r="H192" s="97"/>
      <c r="I192" s="97"/>
      <c r="J192" s="97"/>
      <c r="K192" s="97"/>
      <c r="L192" s="97"/>
      <c r="M192" s="97"/>
      <c r="N192" s="97"/>
      <c r="O192" s="97"/>
      <c r="P192" s="97"/>
      <c r="Q192" s="97"/>
      <c r="R192" s="97"/>
      <c r="S192" s="97"/>
      <c r="T192" s="97"/>
      <c r="U192" s="97"/>
      <c r="V192" s="97"/>
      <c r="W192" s="97"/>
      <c r="X192" s="97"/>
      <c r="Y192" s="97"/>
      <c r="Z192" s="97"/>
      <c r="AA192" s="97"/>
      <c r="AB192" s="97"/>
      <c r="AC192" s="97"/>
      <c r="AD192" s="97"/>
      <c r="AE192" s="97"/>
      <c r="AF192" s="97"/>
      <c r="AG192" s="97"/>
      <c r="AH192" s="97"/>
      <c r="AI192" s="97"/>
      <c r="AJ192" s="97"/>
      <c r="AK192" s="97"/>
      <c r="AL192" s="97"/>
      <c r="AM192" s="97"/>
      <c r="AN192" s="97"/>
      <c r="AO192" s="97"/>
      <c r="AP192" s="97"/>
      <c r="AQ192" s="97"/>
      <c r="AR192" s="97"/>
      <c r="AS192" s="97"/>
      <c r="AT192" s="97"/>
      <c r="AU192" s="97"/>
      <c r="AV192" s="97"/>
      <c r="AW192" s="97"/>
      <c r="AX192" s="97"/>
      <c r="AY192" s="97"/>
      <c r="AZ192" s="97"/>
      <c r="BA192" s="97"/>
      <c r="BB192" s="97"/>
      <c r="BC192" s="97"/>
      <c r="BD192" s="97"/>
      <c r="BE192" s="97"/>
      <c r="BF192" s="97"/>
      <c r="BG192" s="97"/>
      <c r="BH192" s="97"/>
      <c r="BI192" s="97"/>
      <c r="BJ192" s="97"/>
      <c r="BK192" s="97"/>
      <c r="BL192" s="97"/>
      <c r="BM192" s="97"/>
      <c r="BN192" s="97"/>
      <c r="BO192" s="97"/>
      <c r="BP192" s="97"/>
      <c r="BQ192" s="97"/>
      <c r="BR192" s="97"/>
      <c r="BS192" s="97"/>
      <c r="BT192" s="97"/>
      <c r="BU192" s="97"/>
      <c r="BV192" s="97"/>
      <c r="BW192" s="97"/>
      <c r="BX192" s="97"/>
      <c r="BY192" s="97"/>
      <c r="BZ192" s="97"/>
      <c r="CA192" s="97"/>
      <c r="CB192" s="97"/>
      <c r="CC192" s="97"/>
      <c r="CD192" s="97"/>
      <c r="CE192" s="97"/>
      <c r="CF192" s="97"/>
      <c r="CG192" s="97"/>
      <c r="CH192" s="97"/>
      <c r="CI192" s="97"/>
      <c r="CJ192" s="97"/>
      <c r="CK192" s="97"/>
      <c r="CL192" s="97"/>
      <c r="CM192" s="97"/>
      <c r="CN192" s="97"/>
      <c r="CO192" s="97"/>
      <c r="CP192" s="97"/>
      <c r="CQ192" s="97"/>
      <c r="CR192" s="97"/>
      <c r="CS192" s="97"/>
      <c r="CT192" s="97"/>
      <c r="CU192" s="97"/>
      <c r="CV192" s="97"/>
      <c r="CW192" s="97"/>
      <c r="CX192" s="97"/>
      <c r="CY192" s="97"/>
      <c r="CZ192" s="97"/>
      <c r="DA192" s="97"/>
      <c r="DB192" s="97"/>
      <c r="DC192" s="97"/>
      <c r="DD192" s="97"/>
      <c r="DE192" s="97"/>
      <c r="DF192" s="97"/>
      <c r="DG192" s="97"/>
      <c r="DH192" s="97"/>
      <c r="DI192" s="97"/>
      <c r="DJ192" s="97"/>
      <c r="DK192" s="97"/>
      <c r="DL192" s="97"/>
      <c r="DM192" s="97"/>
      <c r="DN192" s="97"/>
      <c r="DO192" s="97"/>
      <c r="DP192" s="97"/>
      <c r="DQ192" s="97"/>
      <c r="DR192" s="97"/>
      <c r="DS192" s="97"/>
      <c r="DT192" s="97"/>
      <c r="DU192" s="97"/>
      <c r="DV192" s="97"/>
      <c r="DW192" s="97"/>
      <c r="DX192" s="97"/>
      <c r="DY192" s="97"/>
      <c r="DZ192" s="97"/>
      <c r="EA192" s="97"/>
      <c r="EB192" s="97"/>
      <c r="EC192" s="97"/>
      <c r="ED192" s="97"/>
      <c r="EE192" s="97"/>
      <c r="EF192" s="97"/>
      <c r="EG192" s="97"/>
      <c r="EH192" s="97"/>
      <c r="EI192" s="97"/>
    </row>
    <row r="193" spans="1:139">
      <c r="A193" s="97"/>
      <c r="B193" s="97"/>
      <c r="C193" s="97"/>
      <c r="D193" s="97"/>
      <c r="E193" s="97"/>
      <c r="F193" s="97"/>
      <c r="G193" s="97"/>
      <c r="H193" s="97"/>
      <c r="I193" s="97"/>
      <c r="J193" s="97"/>
      <c r="K193" s="97"/>
      <c r="L193" s="97"/>
      <c r="M193" s="97"/>
      <c r="N193" s="97"/>
      <c r="O193" s="97"/>
      <c r="P193" s="97"/>
      <c r="Q193" s="97"/>
      <c r="R193" s="97"/>
      <c r="S193" s="97"/>
      <c r="T193" s="97"/>
      <c r="U193" s="97"/>
      <c r="V193" s="97"/>
      <c r="W193" s="97"/>
      <c r="X193" s="97"/>
      <c r="Y193" s="97"/>
      <c r="Z193" s="97"/>
      <c r="AA193" s="97"/>
      <c r="AB193" s="97"/>
      <c r="AC193" s="97"/>
      <c r="AD193" s="97"/>
      <c r="AE193" s="97"/>
      <c r="AF193" s="97"/>
      <c r="AG193" s="97"/>
      <c r="AH193" s="97"/>
      <c r="AI193" s="97"/>
      <c r="AJ193" s="97"/>
      <c r="AK193" s="97"/>
      <c r="AL193" s="97"/>
      <c r="AM193" s="97"/>
      <c r="AN193" s="97"/>
      <c r="AO193" s="97"/>
      <c r="AP193" s="97"/>
      <c r="AQ193" s="97"/>
      <c r="AR193" s="97"/>
      <c r="AS193" s="97"/>
      <c r="AT193" s="97"/>
      <c r="AU193" s="97"/>
      <c r="AV193" s="97"/>
      <c r="AW193" s="97"/>
      <c r="AX193" s="97"/>
      <c r="AY193" s="97"/>
      <c r="AZ193" s="97"/>
      <c r="BA193" s="97"/>
      <c r="BB193" s="97"/>
      <c r="BC193" s="97"/>
      <c r="BD193" s="97"/>
      <c r="BE193" s="97"/>
      <c r="BF193" s="97"/>
      <c r="BG193" s="97"/>
      <c r="BH193" s="97"/>
      <c r="BI193" s="97"/>
      <c r="BJ193" s="97"/>
      <c r="BK193" s="97"/>
      <c r="BL193" s="97"/>
      <c r="BM193" s="97"/>
      <c r="BN193" s="97"/>
      <c r="BO193" s="97"/>
      <c r="BP193" s="97"/>
      <c r="BQ193" s="97"/>
      <c r="BR193" s="97"/>
      <c r="BS193" s="97"/>
      <c r="BT193" s="97"/>
      <c r="BU193" s="97"/>
      <c r="BV193" s="97"/>
      <c r="BW193" s="97"/>
      <c r="BX193" s="97"/>
      <c r="BY193" s="97"/>
      <c r="BZ193" s="97"/>
      <c r="CA193" s="97"/>
      <c r="CB193" s="97"/>
      <c r="CC193" s="97"/>
      <c r="CD193" s="97"/>
      <c r="CE193" s="97"/>
      <c r="CF193" s="97"/>
      <c r="CG193" s="97"/>
      <c r="CH193" s="97"/>
      <c r="CI193" s="97"/>
      <c r="CJ193" s="97"/>
      <c r="CK193" s="97"/>
      <c r="CL193" s="97"/>
      <c r="CM193" s="97"/>
      <c r="CN193" s="97"/>
      <c r="CO193" s="97"/>
      <c r="CP193" s="97"/>
      <c r="CQ193" s="97"/>
      <c r="CR193" s="97"/>
      <c r="CS193" s="97"/>
      <c r="CT193" s="97"/>
      <c r="CU193" s="97"/>
      <c r="CV193" s="97"/>
      <c r="CW193" s="97"/>
      <c r="CX193" s="97"/>
      <c r="CY193" s="97"/>
      <c r="CZ193" s="97"/>
      <c r="DA193" s="97"/>
      <c r="DB193" s="97"/>
      <c r="DC193" s="97"/>
      <c r="DD193" s="97"/>
      <c r="DE193" s="97"/>
      <c r="DF193" s="97"/>
      <c r="DG193" s="97"/>
      <c r="DH193" s="97"/>
      <c r="DI193" s="97"/>
      <c r="DJ193" s="97"/>
      <c r="DK193" s="97"/>
      <c r="DL193" s="97"/>
      <c r="DM193" s="97"/>
      <c r="DN193" s="97"/>
      <c r="DO193" s="97"/>
      <c r="DP193" s="97"/>
      <c r="DQ193" s="97"/>
      <c r="DR193" s="97"/>
      <c r="DS193" s="97"/>
      <c r="DT193" s="97"/>
      <c r="DU193" s="97"/>
      <c r="DV193" s="97"/>
      <c r="DW193" s="97"/>
      <c r="DX193" s="97"/>
      <c r="DY193" s="97"/>
      <c r="DZ193" s="97"/>
      <c r="EA193" s="97"/>
      <c r="EB193" s="97"/>
      <c r="EC193" s="97"/>
      <c r="ED193" s="97"/>
      <c r="EE193" s="97"/>
      <c r="EF193" s="97"/>
      <c r="EG193" s="97"/>
      <c r="EH193" s="97"/>
      <c r="EI193" s="97"/>
    </row>
    <row r="194" spans="1:139">
      <c r="A194" s="97"/>
      <c r="B194" s="97"/>
      <c r="C194" s="97"/>
      <c r="D194" s="97"/>
      <c r="E194" s="97"/>
      <c r="F194" s="97"/>
      <c r="G194" s="97"/>
      <c r="H194" s="97"/>
      <c r="I194" s="97"/>
      <c r="J194" s="97"/>
      <c r="K194" s="97"/>
      <c r="L194" s="97"/>
      <c r="M194" s="97"/>
      <c r="N194" s="97"/>
      <c r="O194" s="97"/>
      <c r="P194" s="97"/>
      <c r="Q194" s="97"/>
      <c r="R194" s="97"/>
      <c r="S194" s="97"/>
      <c r="T194" s="97"/>
      <c r="U194" s="97"/>
      <c r="V194" s="97"/>
      <c r="W194" s="97"/>
      <c r="X194" s="97"/>
      <c r="Y194" s="97"/>
      <c r="Z194" s="97"/>
      <c r="AA194" s="97"/>
      <c r="AB194" s="97"/>
      <c r="AC194" s="97"/>
      <c r="AD194" s="97"/>
      <c r="AE194" s="97"/>
      <c r="AF194" s="97"/>
      <c r="AG194" s="97"/>
      <c r="AH194" s="97"/>
      <c r="AI194" s="97"/>
      <c r="AJ194" s="97"/>
      <c r="AK194" s="97"/>
      <c r="AL194" s="97"/>
      <c r="AM194" s="97"/>
      <c r="AN194" s="97"/>
      <c r="AO194" s="97"/>
      <c r="AP194" s="97"/>
      <c r="AQ194" s="97"/>
      <c r="AR194" s="97"/>
      <c r="AS194" s="97"/>
      <c r="AT194" s="97"/>
      <c r="AU194" s="97"/>
      <c r="AV194" s="97"/>
      <c r="AW194" s="97"/>
      <c r="AX194" s="97"/>
      <c r="AY194" s="97"/>
      <c r="AZ194" s="97"/>
      <c r="BA194" s="97"/>
      <c r="BB194" s="97"/>
      <c r="BC194" s="97"/>
      <c r="BD194" s="97"/>
      <c r="BE194" s="97"/>
      <c r="BF194" s="97"/>
      <c r="BG194" s="97"/>
      <c r="BH194" s="97"/>
      <c r="BI194" s="97"/>
      <c r="BJ194" s="97"/>
      <c r="BK194" s="97"/>
      <c r="BL194" s="97"/>
      <c r="BM194" s="97"/>
      <c r="BN194" s="97"/>
      <c r="BO194" s="97"/>
      <c r="BP194" s="97"/>
      <c r="BQ194" s="97"/>
      <c r="BR194" s="97"/>
      <c r="BS194" s="97"/>
      <c r="BT194" s="97"/>
      <c r="BU194" s="97"/>
      <c r="BV194" s="97"/>
      <c r="BW194" s="97"/>
      <c r="BX194" s="97"/>
      <c r="BY194" s="97"/>
      <c r="BZ194" s="97"/>
      <c r="CA194" s="97"/>
      <c r="CB194" s="97"/>
      <c r="CC194" s="97"/>
      <c r="CD194" s="97"/>
      <c r="CE194" s="97"/>
      <c r="CF194" s="97"/>
      <c r="CG194" s="97"/>
      <c r="CH194" s="97"/>
      <c r="CI194" s="97"/>
      <c r="CJ194" s="97"/>
      <c r="CK194" s="97"/>
      <c r="CL194" s="97"/>
      <c r="CM194" s="97"/>
      <c r="CN194" s="97"/>
      <c r="CO194" s="97"/>
      <c r="CP194" s="97"/>
      <c r="CQ194" s="97"/>
      <c r="CR194" s="97"/>
      <c r="CS194" s="97"/>
      <c r="CT194" s="97"/>
      <c r="CU194" s="97"/>
      <c r="CV194" s="97"/>
      <c r="CW194" s="97"/>
      <c r="CX194" s="97"/>
      <c r="CY194" s="97"/>
      <c r="CZ194" s="97"/>
      <c r="DA194" s="97"/>
      <c r="DB194" s="97"/>
      <c r="DC194" s="97"/>
      <c r="DD194" s="97"/>
      <c r="DE194" s="97"/>
      <c r="DF194" s="97"/>
      <c r="DG194" s="97"/>
      <c r="DH194" s="97"/>
      <c r="DI194" s="97"/>
      <c r="DJ194" s="97"/>
      <c r="DK194" s="97"/>
      <c r="DL194" s="97"/>
      <c r="DM194" s="97"/>
      <c r="DN194" s="97"/>
      <c r="DO194" s="97"/>
      <c r="DP194" s="97"/>
      <c r="DQ194" s="97"/>
      <c r="DR194" s="97"/>
      <c r="DS194" s="97"/>
      <c r="DT194" s="97"/>
      <c r="DU194" s="97"/>
      <c r="DV194" s="97"/>
      <c r="DW194" s="97"/>
      <c r="DX194" s="97"/>
      <c r="DY194" s="97"/>
      <c r="DZ194" s="97"/>
      <c r="EA194" s="97"/>
      <c r="EB194" s="97"/>
      <c r="EC194" s="97"/>
      <c r="ED194" s="97"/>
      <c r="EE194" s="97"/>
      <c r="EF194" s="97"/>
      <c r="EG194" s="97"/>
      <c r="EH194" s="97"/>
      <c r="EI194" s="97"/>
    </row>
    <row r="195" spans="1:139">
      <c r="A195" s="97"/>
      <c r="B195" s="97"/>
      <c r="C195" s="97"/>
      <c r="D195" s="97"/>
      <c r="E195" s="97"/>
      <c r="F195" s="97"/>
      <c r="G195" s="97"/>
      <c r="H195" s="97"/>
      <c r="I195" s="97"/>
      <c r="J195" s="97"/>
      <c r="K195" s="97"/>
      <c r="L195" s="97"/>
      <c r="M195" s="97"/>
      <c r="N195" s="97"/>
      <c r="O195" s="97"/>
      <c r="P195" s="97"/>
      <c r="Q195" s="97"/>
      <c r="R195" s="97"/>
      <c r="S195" s="97"/>
      <c r="T195" s="97"/>
      <c r="U195" s="97"/>
      <c r="V195" s="97"/>
      <c r="W195" s="97"/>
      <c r="X195" s="97"/>
      <c r="Y195" s="97"/>
      <c r="Z195" s="97"/>
      <c r="AA195" s="97"/>
      <c r="AB195" s="97"/>
      <c r="AC195" s="97"/>
      <c r="AD195" s="97"/>
      <c r="AE195" s="97"/>
      <c r="AF195" s="97"/>
      <c r="AG195" s="97"/>
      <c r="AH195" s="97"/>
      <c r="AI195" s="97"/>
      <c r="AJ195" s="97"/>
      <c r="AK195" s="97"/>
      <c r="AL195" s="97"/>
      <c r="AM195" s="97"/>
      <c r="AN195" s="97"/>
      <c r="AO195" s="97"/>
      <c r="AP195" s="97"/>
      <c r="AQ195" s="97"/>
      <c r="AR195" s="97"/>
      <c r="AS195" s="97"/>
      <c r="AT195" s="97"/>
      <c r="AU195" s="97"/>
      <c r="AV195" s="97"/>
      <c r="AW195" s="97"/>
      <c r="AX195" s="97"/>
      <c r="AY195" s="97"/>
      <c r="AZ195" s="97"/>
      <c r="BA195" s="97"/>
      <c r="BB195" s="97"/>
      <c r="BC195" s="97"/>
      <c r="BD195" s="97"/>
      <c r="BE195" s="97"/>
      <c r="BF195" s="97"/>
      <c r="BG195" s="97"/>
      <c r="BH195" s="97"/>
      <c r="BI195" s="97"/>
      <c r="BJ195" s="97"/>
      <c r="BK195" s="97"/>
      <c r="BL195" s="97"/>
      <c r="BM195" s="97"/>
      <c r="BN195" s="97"/>
      <c r="BO195" s="97"/>
      <c r="BP195" s="97"/>
      <c r="BQ195" s="97"/>
      <c r="BR195" s="97"/>
      <c r="BS195" s="97"/>
      <c r="BT195" s="97"/>
      <c r="BU195" s="97"/>
      <c r="BV195" s="97"/>
      <c r="BW195" s="97"/>
      <c r="BX195" s="97"/>
      <c r="BY195" s="97"/>
      <c r="BZ195" s="97"/>
      <c r="CA195" s="97"/>
      <c r="CB195" s="97"/>
      <c r="CC195" s="97"/>
      <c r="CD195" s="97"/>
      <c r="CE195" s="97"/>
      <c r="CF195" s="97"/>
      <c r="CG195" s="97"/>
      <c r="CH195" s="97"/>
      <c r="CI195" s="97"/>
      <c r="CJ195" s="97"/>
      <c r="CK195" s="97"/>
      <c r="CL195" s="97"/>
      <c r="CM195" s="97"/>
      <c r="CN195" s="97"/>
      <c r="CO195" s="97"/>
      <c r="CP195" s="97"/>
      <c r="CQ195" s="97"/>
      <c r="CR195" s="97"/>
      <c r="CS195" s="97"/>
      <c r="CT195" s="97"/>
      <c r="CU195" s="97"/>
      <c r="CV195" s="97"/>
      <c r="CW195" s="97"/>
      <c r="CX195" s="97"/>
      <c r="CY195" s="97"/>
      <c r="CZ195" s="97"/>
      <c r="DA195" s="97"/>
      <c r="DB195" s="97"/>
      <c r="DC195" s="97"/>
      <c r="DD195" s="97"/>
      <c r="DE195" s="97"/>
      <c r="DF195" s="97"/>
      <c r="DG195" s="97"/>
      <c r="DH195" s="97"/>
      <c r="DI195" s="97"/>
      <c r="DJ195" s="97"/>
      <c r="DK195" s="97"/>
      <c r="DL195" s="97"/>
      <c r="DM195" s="97"/>
      <c r="DN195" s="97"/>
      <c r="DO195" s="97"/>
      <c r="DP195" s="97"/>
      <c r="DQ195" s="97"/>
      <c r="DR195" s="97"/>
      <c r="DS195" s="97"/>
      <c r="DT195" s="97"/>
      <c r="DU195" s="97"/>
      <c r="DV195" s="97"/>
      <c r="DW195" s="97"/>
      <c r="DX195" s="97"/>
      <c r="DY195" s="97"/>
      <c r="DZ195" s="97"/>
      <c r="EA195" s="97"/>
      <c r="EB195" s="97"/>
      <c r="EC195" s="97"/>
      <c r="ED195" s="97"/>
      <c r="EE195" s="97"/>
      <c r="EF195" s="97"/>
      <c r="EG195" s="97"/>
      <c r="EH195" s="97"/>
      <c r="EI195" s="97"/>
    </row>
    <row r="196" spans="1:139">
      <c r="A196" s="97"/>
      <c r="B196" s="97"/>
      <c r="C196" s="97"/>
      <c r="D196" s="97"/>
      <c r="E196" s="97"/>
      <c r="F196" s="97"/>
      <c r="G196" s="97"/>
      <c r="H196" s="97"/>
      <c r="I196" s="97"/>
      <c r="J196" s="97"/>
      <c r="K196" s="97"/>
      <c r="L196" s="97"/>
      <c r="M196" s="97"/>
      <c r="N196" s="97"/>
      <c r="O196" s="97"/>
      <c r="P196" s="97"/>
      <c r="Q196" s="97"/>
      <c r="R196" s="97"/>
      <c r="S196" s="97"/>
      <c r="T196" s="97"/>
      <c r="U196" s="97"/>
      <c r="V196" s="97"/>
      <c r="W196" s="97"/>
      <c r="X196" s="97"/>
      <c r="Y196" s="97"/>
      <c r="Z196" s="97"/>
      <c r="AA196" s="97"/>
      <c r="AB196" s="97"/>
      <c r="AC196" s="97"/>
      <c r="AD196" s="97"/>
      <c r="AE196" s="97"/>
      <c r="AF196" s="97"/>
      <c r="AG196" s="97"/>
      <c r="AH196" s="97"/>
      <c r="AI196" s="97"/>
      <c r="AJ196" s="97"/>
      <c r="AK196" s="97"/>
      <c r="AL196" s="97"/>
      <c r="AM196" s="97"/>
      <c r="AN196" s="97"/>
      <c r="AO196" s="97"/>
      <c r="AP196" s="97"/>
      <c r="AQ196" s="97"/>
      <c r="AR196" s="97"/>
      <c r="AS196" s="97"/>
      <c r="AT196" s="97"/>
      <c r="AU196" s="97"/>
      <c r="AV196" s="97"/>
      <c r="AW196" s="97"/>
      <c r="AX196" s="97"/>
      <c r="AY196" s="97"/>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c r="BX196" s="97"/>
      <c r="BY196" s="97"/>
      <c r="BZ196" s="97"/>
      <c r="CA196" s="97"/>
      <c r="CB196" s="97"/>
      <c r="CC196" s="97"/>
      <c r="CD196" s="97"/>
      <c r="CE196" s="97"/>
      <c r="CF196" s="97"/>
      <c r="CG196" s="97"/>
      <c r="CH196" s="97"/>
      <c r="CI196" s="97"/>
      <c r="CJ196" s="97"/>
      <c r="CK196" s="97"/>
      <c r="CL196" s="97"/>
      <c r="CM196" s="97"/>
      <c r="CN196" s="97"/>
      <c r="CO196" s="97"/>
      <c r="CP196" s="97"/>
      <c r="CQ196" s="97"/>
      <c r="CR196" s="97"/>
      <c r="CS196" s="97"/>
      <c r="CT196" s="97"/>
      <c r="CU196" s="97"/>
      <c r="CV196" s="97"/>
      <c r="CW196" s="97"/>
      <c r="CX196" s="97"/>
      <c r="CY196" s="97"/>
      <c r="CZ196" s="97"/>
      <c r="DA196" s="97"/>
      <c r="DB196" s="97"/>
      <c r="DC196" s="97"/>
      <c r="DD196" s="97"/>
      <c r="DE196" s="97"/>
      <c r="DF196" s="97"/>
      <c r="DG196" s="97"/>
      <c r="DH196" s="97"/>
      <c r="DI196" s="97"/>
      <c r="DJ196" s="97"/>
      <c r="DK196" s="97"/>
      <c r="DL196" s="97"/>
      <c r="DM196" s="97"/>
      <c r="DN196" s="97"/>
      <c r="DO196" s="97"/>
      <c r="DP196" s="97"/>
      <c r="DQ196" s="97"/>
      <c r="DR196" s="97"/>
      <c r="DS196" s="97"/>
      <c r="DT196" s="97"/>
      <c r="DU196" s="97"/>
      <c r="DV196" s="97"/>
      <c r="DW196" s="97"/>
      <c r="DX196" s="97"/>
      <c r="DY196" s="97"/>
      <c r="DZ196" s="97"/>
      <c r="EA196" s="97"/>
      <c r="EB196" s="97"/>
      <c r="EC196" s="97"/>
      <c r="ED196" s="97"/>
      <c r="EE196" s="97"/>
      <c r="EF196" s="97"/>
      <c r="EG196" s="97"/>
      <c r="EH196" s="97"/>
      <c r="EI196" s="97"/>
    </row>
    <row r="197" spans="1:139">
      <c r="A197" s="97"/>
      <c r="B197" s="97"/>
      <c r="C197" s="97"/>
      <c r="D197" s="97"/>
      <c r="E197" s="97"/>
      <c r="F197" s="97"/>
      <c r="G197" s="97"/>
      <c r="H197" s="97"/>
      <c r="I197" s="97"/>
      <c r="J197" s="97"/>
      <c r="K197" s="97"/>
      <c r="L197" s="97"/>
      <c r="M197" s="97"/>
      <c r="N197" s="97"/>
      <c r="O197" s="97"/>
      <c r="P197" s="97"/>
      <c r="Q197" s="97"/>
      <c r="R197" s="97"/>
      <c r="S197" s="97"/>
      <c r="T197" s="97"/>
      <c r="U197" s="97"/>
      <c r="V197" s="97"/>
      <c r="W197" s="97"/>
      <c r="X197" s="97"/>
      <c r="Y197" s="97"/>
      <c r="Z197" s="97"/>
      <c r="AA197" s="97"/>
      <c r="AB197" s="97"/>
      <c r="AC197" s="97"/>
      <c r="AD197" s="97"/>
      <c r="AE197" s="97"/>
      <c r="AF197" s="97"/>
      <c r="AG197" s="97"/>
      <c r="AH197" s="97"/>
      <c r="AI197" s="97"/>
      <c r="AJ197" s="97"/>
      <c r="AK197" s="97"/>
      <c r="AL197" s="97"/>
      <c r="AM197" s="97"/>
      <c r="AN197" s="97"/>
      <c r="AO197" s="97"/>
      <c r="AP197" s="97"/>
      <c r="AQ197" s="97"/>
      <c r="AR197" s="97"/>
      <c r="AS197" s="97"/>
      <c r="AT197" s="97"/>
      <c r="AU197" s="97"/>
      <c r="AV197" s="97"/>
      <c r="AW197" s="97"/>
      <c r="AX197" s="97"/>
      <c r="AY197" s="97"/>
      <c r="AZ197" s="97"/>
      <c r="BA197" s="97"/>
      <c r="BB197" s="97"/>
      <c r="BC197" s="97"/>
      <c r="BD197" s="97"/>
      <c r="BE197" s="97"/>
      <c r="BF197" s="97"/>
      <c r="BG197" s="97"/>
      <c r="BH197" s="97"/>
      <c r="BI197" s="97"/>
      <c r="BJ197" s="97"/>
      <c r="BK197" s="97"/>
      <c r="BL197" s="97"/>
      <c r="BM197" s="97"/>
      <c r="BN197" s="97"/>
      <c r="BO197" s="97"/>
      <c r="BP197" s="97"/>
      <c r="BQ197" s="97"/>
      <c r="BR197" s="97"/>
      <c r="BS197" s="97"/>
      <c r="BT197" s="97"/>
      <c r="BU197" s="97"/>
      <c r="BV197" s="97"/>
      <c r="BW197" s="97"/>
      <c r="BX197" s="97"/>
      <c r="BY197" s="97"/>
      <c r="BZ197" s="97"/>
      <c r="CA197" s="97"/>
      <c r="CB197" s="97"/>
      <c r="CC197" s="97"/>
      <c r="CD197" s="97"/>
      <c r="CE197" s="97"/>
      <c r="CF197" s="97"/>
      <c r="CG197" s="97"/>
      <c r="CH197" s="97"/>
      <c r="CI197" s="97"/>
      <c r="CJ197" s="97"/>
      <c r="CK197" s="97"/>
      <c r="CL197" s="97"/>
      <c r="CM197" s="97"/>
      <c r="CN197" s="97"/>
      <c r="CO197" s="97"/>
      <c r="CP197" s="97"/>
      <c r="CQ197" s="97"/>
      <c r="CR197" s="97"/>
      <c r="CS197" s="97"/>
      <c r="CT197" s="97"/>
      <c r="CU197" s="97"/>
      <c r="CV197" s="97"/>
      <c r="CW197" s="97"/>
      <c r="CX197" s="97"/>
      <c r="CY197" s="97"/>
      <c r="CZ197" s="97"/>
      <c r="DA197" s="97"/>
      <c r="DB197" s="97"/>
      <c r="DC197" s="97"/>
      <c r="DD197" s="97"/>
      <c r="DE197" s="97"/>
      <c r="DF197" s="97"/>
      <c r="DG197" s="97"/>
      <c r="DH197" s="97"/>
      <c r="DI197" s="97"/>
      <c r="DJ197" s="97"/>
      <c r="DK197" s="97"/>
      <c r="DL197" s="97"/>
      <c r="DM197" s="97"/>
      <c r="DN197" s="97"/>
      <c r="DO197" s="97"/>
      <c r="DP197" s="97"/>
      <c r="DQ197" s="97"/>
      <c r="DR197" s="97"/>
      <c r="DS197" s="97"/>
      <c r="DT197" s="97"/>
      <c r="DU197" s="97"/>
      <c r="DV197" s="97"/>
      <c r="DW197" s="97"/>
      <c r="DX197" s="97"/>
      <c r="DY197" s="97"/>
      <c r="DZ197" s="97"/>
      <c r="EA197" s="97"/>
      <c r="EB197" s="97"/>
      <c r="EC197" s="97"/>
      <c r="ED197" s="97"/>
      <c r="EE197" s="97"/>
      <c r="EF197" s="97"/>
      <c r="EG197" s="97"/>
      <c r="EH197" s="97"/>
      <c r="EI197" s="97"/>
    </row>
    <row r="198" spans="1:139">
      <c r="A198" s="97"/>
      <c r="B198" s="97"/>
      <c r="C198" s="97"/>
      <c r="D198" s="97"/>
      <c r="E198" s="97"/>
      <c r="F198" s="97"/>
      <c r="G198" s="97"/>
      <c r="H198" s="97"/>
      <c r="I198" s="97"/>
      <c r="J198" s="97"/>
      <c r="K198" s="97"/>
      <c r="L198" s="97"/>
      <c r="M198" s="97"/>
      <c r="N198" s="97"/>
      <c r="O198" s="97"/>
      <c r="P198" s="97"/>
      <c r="Q198" s="97"/>
      <c r="R198" s="97"/>
      <c r="S198" s="97"/>
      <c r="T198" s="97"/>
      <c r="U198" s="97"/>
      <c r="V198" s="97"/>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row>
    <row r="199" spans="1:139">
      <c r="A199" s="97"/>
      <c r="B199" s="97"/>
      <c r="C199" s="97"/>
      <c r="D199" s="97"/>
      <c r="E199" s="97"/>
      <c r="F199" s="97"/>
      <c r="G199" s="97"/>
      <c r="H199" s="97"/>
      <c r="I199" s="97"/>
      <c r="J199" s="97"/>
      <c r="K199" s="97"/>
      <c r="L199" s="97"/>
      <c r="M199" s="97"/>
      <c r="N199" s="97"/>
      <c r="O199" s="97"/>
      <c r="P199" s="97"/>
      <c r="Q199" s="97"/>
      <c r="R199" s="97"/>
      <c r="S199" s="97"/>
      <c r="T199" s="97"/>
      <c r="U199" s="97"/>
      <c r="V199" s="97"/>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row>
    <row r="200" spans="1:139">
      <c r="A200" s="97"/>
      <c r="B200" s="97"/>
      <c r="C200" s="97"/>
      <c r="D200" s="97"/>
      <c r="E200" s="97"/>
      <c r="F200" s="97"/>
      <c r="G200" s="97"/>
      <c r="H200" s="97"/>
      <c r="I200" s="97"/>
      <c r="J200" s="97"/>
      <c r="K200" s="97"/>
      <c r="L200" s="97"/>
      <c r="M200" s="97"/>
      <c r="N200" s="97"/>
      <c r="O200" s="97"/>
      <c r="P200" s="97"/>
      <c r="Q200" s="97"/>
      <c r="R200" s="97"/>
      <c r="S200" s="97"/>
      <c r="T200" s="97"/>
      <c r="U200" s="97"/>
      <c r="V200" s="97"/>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row>
    <row r="201" spans="1:139">
      <c r="A201" s="97"/>
      <c r="B201" s="97"/>
      <c r="C201" s="97"/>
      <c r="D201" s="97"/>
      <c r="E201" s="97"/>
      <c r="F201" s="97"/>
      <c r="G201" s="97"/>
      <c r="H201" s="97"/>
      <c r="I201" s="97"/>
      <c r="J201" s="97"/>
      <c r="K201" s="97"/>
      <c r="L201" s="97"/>
      <c r="M201" s="97"/>
      <c r="N201" s="97"/>
      <c r="O201" s="97"/>
      <c r="P201" s="97"/>
      <c r="Q201" s="97"/>
      <c r="R201" s="97"/>
      <c r="S201" s="97"/>
      <c r="T201" s="97"/>
      <c r="U201" s="97"/>
      <c r="V201" s="97"/>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row>
    <row r="202" spans="1:139">
      <c r="A202" s="97"/>
      <c r="B202" s="97"/>
      <c r="C202" s="97"/>
      <c r="D202" s="97"/>
      <c r="E202" s="97"/>
      <c r="F202" s="97"/>
      <c r="G202" s="97"/>
      <c r="H202" s="97"/>
      <c r="I202" s="97"/>
      <c r="J202" s="97"/>
      <c r="K202" s="97"/>
      <c r="L202" s="97"/>
      <c r="M202" s="97"/>
      <c r="N202" s="97"/>
      <c r="O202" s="97"/>
      <c r="P202" s="97"/>
      <c r="Q202" s="97"/>
      <c r="R202" s="97"/>
      <c r="S202" s="97"/>
      <c r="T202" s="97"/>
      <c r="U202" s="97"/>
      <c r="V202" s="97"/>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row>
    <row r="203" spans="1:139">
      <c r="A203" s="97"/>
      <c r="B203" s="97"/>
      <c r="C203" s="97"/>
      <c r="D203" s="97"/>
      <c r="E203" s="97"/>
      <c r="F203" s="97"/>
      <c r="G203" s="97"/>
      <c r="H203" s="97"/>
      <c r="I203" s="97"/>
      <c r="J203" s="97"/>
      <c r="K203" s="97"/>
      <c r="L203" s="97"/>
      <c r="M203" s="97"/>
      <c r="N203" s="97"/>
      <c r="O203" s="97"/>
      <c r="P203" s="97"/>
      <c r="Q203" s="97"/>
      <c r="R203" s="97"/>
      <c r="S203" s="97"/>
      <c r="T203" s="97"/>
      <c r="U203" s="97"/>
      <c r="V203" s="97"/>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row>
    <row r="204" spans="1:139">
      <c r="A204" s="97"/>
      <c r="B204" s="97"/>
      <c r="C204" s="97"/>
      <c r="D204" s="97"/>
      <c r="E204" s="97"/>
      <c r="F204" s="97"/>
      <c r="G204" s="97"/>
      <c r="H204" s="97"/>
      <c r="I204" s="97"/>
      <c r="J204" s="97"/>
      <c r="K204" s="97"/>
      <c r="L204" s="97"/>
      <c r="M204" s="97"/>
      <c r="N204" s="97"/>
      <c r="O204" s="97"/>
      <c r="P204" s="97"/>
      <c r="Q204" s="97"/>
      <c r="R204" s="97"/>
      <c r="S204" s="97"/>
      <c r="T204" s="97"/>
      <c r="U204" s="97"/>
      <c r="V204" s="97"/>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row>
    <row r="205" spans="1:139">
      <c r="A205" s="97"/>
      <c r="B205" s="97"/>
      <c r="C205" s="97"/>
      <c r="D205" s="97"/>
      <c r="E205" s="97"/>
      <c r="F205" s="97"/>
      <c r="G205" s="97"/>
      <c r="H205" s="97"/>
      <c r="I205" s="97"/>
      <c r="J205" s="97"/>
      <c r="K205" s="97"/>
      <c r="L205" s="97"/>
      <c r="M205" s="97"/>
      <c r="N205" s="97"/>
      <c r="O205" s="97"/>
      <c r="P205" s="97"/>
      <c r="Q205" s="97"/>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97"/>
      <c r="BI205" s="97"/>
      <c r="BJ205" s="97"/>
      <c r="BK205" s="97"/>
      <c r="BL205" s="97"/>
      <c r="BM205" s="97"/>
      <c r="BN205" s="97"/>
      <c r="BO205" s="97"/>
      <c r="BP205" s="97"/>
      <c r="BQ205" s="97"/>
      <c r="BR205" s="97"/>
      <c r="BS205" s="97"/>
      <c r="BT205" s="97"/>
      <c r="BU205" s="97"/>
      <c r="BV205" s="97"/>
      <c r="BW205" s="97"/>
      <c r="BX205" s="97"/>
      <c r="BY205" s="97"/>
      <c r="BZ205" s="97"/>
      <c r="CA205" s="97"/>
      <c r="CB205" s="97"/>
      <c r="CC205" s="97"/>
      <c r="CD205" s="97"/>
      <c r="CE205" s="97"/>
      <c r="CF205" s="97"/>
      <c r="CG205" s="97"/>
      <c r="CH205" s="97"/>
      <c r="CI205" s="97"/>
      <c r="CJ205" s="97"/>
      <c r="CK205" s="97"/>
      <c r="CL205" s="97"/>
      <c r="CM205" s="97"/>
      <c r="CN205" s="97"/>
      <c r="CO205" s="97"/>
      <c r="CP205" s="97"/>
      <c r="CQ205" s="97"/>
      <c r="CR205" s="97"/>
      <c r="CS205" s="97"/>
      <c r="CT205" s="97"/>
      <c r="CU205" s="97"/>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row>
    <row r="206" spans="1:139">
      <c r="A206" s="97"/>
      <c r="B206" s="97"/>
      <c r="C206" s="97"/>
      <c r="D206" s="97"/>
      <c r="E206" s="97"/>
      <c r="F206" s="97"/>
      <c r="G206" s="97"/>
      <c r="H206" s="97"/>
      <c r="I206" s="97"/>
      <c r="J206" s="97"/>
      <c r="K206" s="97"/>
      <c r="L206" s="97"/>
      <c r="M206" s="97"/>
      <c r="N206" s="97"/>
      <c r="O206" s="97"/>
      <c r="P206" s="97"/>
      <c r="Q206" s="97"/>
      <c r="R206" s="97"/>
      <c r="S206" s="97"/>
      <c r="T206" s="97"/>
      <c r="U206" s="97"/>
      <c r="V206" s="97"/>
      <c r="W206" s="97"/>
      <c r="X206" s="97"/>
      <c r="Y206" s="97"/>
      <c r="Z206" s="97"/>
      <c r="AA206" s="97"/>
      <c r="AB206" s="97"/>
      <c r="AC206" s="97"/>
      <c r="AD206" s="97"/>
      <c r="AE206" s="97"/>
      <c r="AF206" s="97"/>
      <c r="AG206" s="97"/>
      <c r="AH206" s="97"/>
      <c r="AI206" s="97"/>
      <c r="AJ206" s="97"/>
      <c r="AK206" s="97"/>
      <c r="AL206" s="97"/>
      <c r="AM206" s="97"/>
      <c r="AN206" s="97"/>
      <c r="AO206" s="97"/>
      <c r="AP206" s="97"/>
      <c r="AQ206" s="97"/>
      <c r="AR206" s="97"/>
      <c r="AS206" s="97"/>
      <c r="AT206" s="97"/>
      <c r="AU206" s="97"/>
      <c r="AV206" s="97"/>
      <c r="AW206" s="97"/>
      <c r="AX206" s="97"/>
      <c r="AY206" s="97"/>
      <c r="AZ206" s="97"/>
      <c r="BA206" s="97"/>
      <c r="BB206" s="97"/>
      <c r="BC206" s="97"/>
      <c r="BD206" s="97"/>
      <c r="BE206" s="97"/>
      <c r="BF206" s="97"/>
      <c r="BG206" s="97"/>
      <c r="BH206" s="97"/>
      <c r="BI206" s="97"/>
      <c r="BJ206" s="97"/>
      <c r="BK206" s="97"/>
      <c r="BL206" s="97"/>
      <c r="BM206" s="97"/>
      <c r="BN206" s="97"/>
      <c r="BO206" s="97"/>
      <c r="BP206" s="97"/>
      <c r="BQ206" s="97"/>
      <c r="BR206" s="97"/>
      <c r="BS206" s="97"/>
      <c r="BT206" s="97"/>
      <c r="BU206" s="97"/>
      <c r="BV206" s="97"/>
      <c r="BW206" s="97"/>
      <c r="BX206" s="97"/>
      <c r="BY206" s="97"/>
      <c r="BZ206" s="97"/>
      <c r="CA206" s="97"/>
      <c r="CB206" s="97"/>
      <c r="CC206" s="97"/>
      <c r="CD206" s="97"/>
      <c r="CE206" s="97"/>
      <c r="CF206" s="97"/>
      <c r="CG206" s="97"/>
      <c r="CH206" s="97"/>
      <c r="CI206" s="97"/>
      <c r="CJ206" s="97"/>
      <c r="CK206" s="97"/>
      <c r="CL206" s="97"/>
      <c r="CM206" s="97"/>
      <c r="CN206" s="97"/>
      <c r="CO206" s="97"/>
      <c r="CP206" s="97"/>
      <c r="CQ206" s="97"/>
      <c r="CR206" s="97"/>
      <c r="CS206" s="97"/>
      <c r="CT206" s="97"/>
      <c r="CU206" s="97"/>
      <c r="CV206" s="97"/>
      <c r="CW206" s="97"/>
      <c r="CX206" s="97"/>
      <c r="CY206" s="97"/>
      <c r="CZ206" s="97"/>
      <c r="DA206" s="97"/>
      <c r="DB206" s="97"/>
      <c r="DC206" s="97"/>
      <c r="DD206" s="97"/>
      <c r="DE206" s="97"/>
      <c r="DF206" s="97"/>
      <c r="DG206" s="97"/>
      <c r="DH206" s="97"/>
      <c r="DI206" s="97"/>
      <c r="DJ206" s="97"/>
      <c r="DK206" s="97"/>
      <c r="DL206" s="97"/>
      <c r="DM206" s="97"/>
      <c r="DN206" s="97"/>
      <c r="DO206" s="97"/>
      <c r="DP206" s="97"/>
      <c r="DQ206" s="97"/>
      <c r="DR206" s="97"/>
      <c r="DS206" s="97"/>
      <c r="DT206" s="97"/>
      <c r="DU206" s="97"/>
      <c r="DV206" s="97"/>
      <c r="DW206" s="97"/>
      <c r="DX206" s="97"/>
      <c r="DY206" s="97"/>
      <c r="DZ206" s="97"/>
      <c r="EA206" s="97"/>
      <c r="EB206" s="97"/>
      <c r="EC206" s="97"/>
      <c r="ED206" s="97"/>
      <c r="EE206" s="97"/>
      <c r="EF206" s="97"/>
      <c r="EG206" s="97"/>
      <c r="EH206" s="97"/>
      <c r="EI206" s="97"/>
    </row>
    <row r="207" spans="1:139">
      <c r="A207" s="97"/>
      <c r="B207" s="97"/>
      <c r="C207" s="97"/>
      <c r="D207" s="97"/>
      <c r="E207" s="97"/>
      <c r="F207" s="97"/>
      <c r="G207" s="97"/>
      <c r="H207" s="97"/>
      <c r="I207" s="97"/>
      <c r="J207" s="97"/>
      <c r="K207" s="97"/>
      <c r="L207" s="97"/>
      <c r="M207" s="97"/>
      <c r="N207" s="97"/>
      <c r="O207" s="97"/>
      <c r="P207" s="97"/>
      <c r="Q207" s="97"/>
      <c r="R207" s="97"/>
      <c r="S207" s="97"/>
      <c r="T207" s="97"/>
      <c r="U207" s="97"/>
      <c r="V207" s="97"/>
      <c r="W207" s="97"/>
      <c r="X207" s="97"/>
      <c r="Y207" s="97"/>
      <c r="Z207" s="97"/>
      <c r="AA207" s="97"/>
      <c r="AB207" s="97"/>
      <c r="AC207" s="97"/>
      <c r="AD207" s="97"/>
      <c r="AE207" s="97"/>
      <c r="AF207" s="97"/>
      <c r="AG207" s="9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97"/>
      <c r="BI207" s="97"/>
      <c r="BJ207" s="97"/>
      <c r="BK207" s="97"/>
      <c r="BL207" s="97"/>
      <c r="BM207" s="97"/>
      <c r="BN207" s="97"/>
      <c r="BO207" s="97"/>
      <c r="BP207" s="97"/>
      <c r="BQ207" s="97"/>
      <c r="BR207" s="97"/>
      <c r="BS207" s="97"/>
      <c r="BT207" s="97"/>
      <c r="BU207" s="97"/>
      <c r="BV207" s="97"/>
      <c r="BW207" s="97"/>
      <c r="BX207" s="97"/>
      <c r="BY207" s="97"/>
      <c r="BZ207" s="97"/>
      <c r="CA207" s="97"/>
      <c r="CB207" s="97"/>
      <c r="CC207" s="97"/>
      <c r="CD207" s="97"/>
      <c r="CE207" s="97"/>
      <c r="CF207" s="97"/>
      <c r="CG207" s="97"/>
      <c r="CH207" s="97"/>
      <c r="CI207" s="97"/>
      <c r="CJ207" s="97"/>
      <c r="CK207" s="97"/>
      <c r="CL207" s="97"/>
      <c r="CM207" s="97"/>
      <c r="CN207" s="97"/>
      <c r="CO207" s="97"/>
      <c r="CP207" s="97"/>
      <c r="CQ207" s="97"/>
      <c r="CR207" s="97"/>
      <c r="CS207" s="97"/>
      <c r="CT207" s="97"/>
      <c r="CU207" s="97"/>
      <c r="CV207" s="97"/>
      <c r="CW207" s="97"/>
      <c r="CX207" s="97"/>
      <c r="CY207" s="97"/>
      <c r="CZ207" s="97"/>
      <c r="DA207" s="97"/>
      <c r="DB207" s="97"/>
      <c r="DC207" s="97"/>
      <c r="DD207" s="97"/>
      <c r="DE207" s="97"/>
      <c r="DF207" s="97"/>
      <c r="DG207" s="97"/>
      <c r="DH207" s="97"/>
      <c r="DI207" s="97"/>
      <c r="DJ207" s="97"/>
      <c r="DK207" s="97"/>
      <c r="DL207" s="97"/>
      <c r="DM207" s="97"/>
      <c r="DN207" s="97"/>
      <c r="DO207" s="97"/>
      <c r="DP207" s="97"/>
      <c r="DQ207" s="97"/>
      <c r="DR207" s="97"/>
      <c r="DS207" s="97"/>
      <c r="DT207" s="97"/>
      <c r="DU207" s="97"/>
      <c r="DV207" s="97"/>
      <c r="DW207" s="97"/>
      <c r="DX207" s="97"/>
      <c r="DY207" s="97"/>
      <c r="DZ207" s="97"/>
      <c r="EA207" s="97"/>
      <c r="EB207" s="97"/>
      <c r="EC207" s="97"/>
      <c r="ED207" s="97"/>
      <c r="EE207" s="97"/>
      <c r="EF207" s="97"/>
      <c r="EG207" s="97"/>
      <c r="EH207" s="97"/>
      <c r="EI207" s="97"/>
    </row>
    <row r="208" spans="1:139">
      <c r="A208" s="97"/>
      <c r="B208" s="97"/>
      <c r="C208" s="97"/>
      <c r="D208" s="97"/>
      <c r="E208" s="97"/>
      <c r="F208" s="97"/>
      <c r="G208" s="97"/>
      <c r="H208" s="97"/>
      <c r="I208" s="97"/>
      <c r="J208" s="97"/>
      <c r="K208" s="97"/>
      <c r="L208" s="97"/>
      <c r="M208" s="97"/>
      <c r="N208" s="97"/>
      <c r="O208" s="97"/>
      <c r="P208" s="97"/>
      <c r="Q208" s="97"/>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97"/>
      <c r="BI208" s="97"/>
      <c r="BJ208" s="97"/>
      <c r="BK208" s="97"/>
      <c r="BL208" s="97"/>
      <c r="BM208" s="97"/>
      <c r="BN208" s="97"/>
      <c r="BO208" s="97"/>
      <c r="BP208" s="97"/>
      <c r="BQ208" s="97"/>
      <c r="BR208" s="97"/>
      <c r="BS208" s="97"/>
      <c r="BT208" s="97"/>
      <c r="BU208" s="97"/>
      <c r="BV208" s="97"/>
      <c r="BW208" s="97"/>
      <c r="BX208" s="97"/>
      <c r="BY208" s="97"/>
      <c r="BZ208" s="97"/>
      <c r="CA208" s="97"/>
      <c r="CB208" s="97"/>
      <c r="CC208" s="97"/>
      <c r="CD208" s="97"/>
      <c r="CE208" s="97"/>
      <c r="CF208" s="97"/>
      <c r="CG208" s="97"/>
      <c r="CH208" s="97"/>
      <c r="CI208" s="97"/>
      <c r="CJ208" s="97"/>
      <c r="CK208" s="97"/>
      <c r="CL208" s="97"/>
      <c r="CM208" s="97"/>
      <c r="CN208" s="97"/>
      <c r="CO208" s="97"/>
      <c r="CP208" s="97"/>
      <c r="CQ208" s="97"/>
      <c r="CR208" s="97"/>
      <c r="CS208" s="97"/>
      <c r="CT208" s="97"/>
      <c r="CU208" s="97"/>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row>
    <row r="209" spans="1:139">
      <c r="A209" s="97"/>
      <c r="B209" s="97"/>
      <c r="C209" s="97"/>
      <c r="D209" s="97"/>
      <c r="E209" s="97"/>
      <c r="F209" s="97"/>
      <c r="G209" s="97"/>
      <c r="H209" s="97"/>
      <c r="I209" s="97"/>
      <c r="J209" s="97"/>
      <c r="K209" s="97"/>
      <c r="L209" s="97"/>
      <c r="M209" s="97"/>
      <c r="N209" s="97"/>
      <c r="O209" s="97"/>
      <c r="P209" s="97"/>
      <c r="Q209" s="97"/>
      <c r="R209" s="97"/>
      <c r="S209" s="97"/>
      <c r="T209" s="97"/>
      <c r="U209" s="97"/>
      <c r="V209" s="97"/>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row>
    <row r="210" spans="1:139">
      <c r="A210" s="97"/>
      <c r="B210" s="97"/>
      <c r="C210" s="97"/>
      <c r="D210" s="97"/>
      <c r="E210" s="97"/>
      <c r="F210" s="97"/>
      <c r="G210" s="97"/>
      <c r="H210" s="97"/>
      <c r="I210" s="97"/>
      <c r="J210" s="97"/>
      <c r="K210" s="97"/>
      <c r="L210" s="97"/>
      <c r="M210" s="97"/>
      <c r="N210" s="97"/>
      <c r="O210" s="97"/>
      <c r="P210" s="97"/>
      <c r="Q210" s="97"/>
      <c r="R210" s="97"/>
      <c r="S210" s="97"/>
      <c r="T210" s="97"/>
      <c r="U210" s="97"/>
      <c r="V210" s="97"/>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row>
    <row r="211" spans="1:139">
      <c r="A211" s="97"/>
      <c r="B211" s="97"/>
      <c r="C211" s="97"/>
      <c r="D211" s="97"/>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row>
    <row r="212" spans="1:139">
      <c r="A212" s="97"/>
      <c r="B212" s="97"/>
      <c r="C212" s="97"/>
      <c r="D212" s="97"/>
      <c r="E212" s="97"/>
      <c r="F212" s="97"/>
      <c r="G212" s="97"/>
      <c r="H212" s="97"/>
      <c r="I212" s="97"/>
      <c r="J212" s="97"/>
      <c r="K212" s="97"/>
      <c r="L212" s="97"/>
      <c r="M212" s="97"/>
      <c r="N212" s="97"/>
      <c r="O212" s="97"/>
      <c r="P212" s="97"/>
      <c r="Q212" s="97"/>
      <c r="R212" s="97"/>
      <c r="S212" s="97"/>
      <c r="T212" s="97"/>
      <c r="U212" s="97"/>
      <c r="V212" s="97"/>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row>
    <row r="213" spans="1:139">
      <c r="A213" s="97"/>
      <c r="B213" s="97"/>
      <c r="C213" s="97"/>
      <c r="D213" s="97"/>
      <c r="E213" s="97"/>
      <c r="F213" s="97"/>
      <c r="G213" s="97"/>
      <c r="H213" s="97"/>
      <c r="I213" s="97"/>
      <c r="J213" s="97"/>
      <c r="K213" s="97"/>
      <c r="L213" s="97"/>
      <c r="M213" s="97"/>
      <c r="N213" s="97"/>
      <c r="O213" s="97"/>
      <c r="P213" s="97"/>
      <c r="Q213" s="97"/>
      <c r="R213" s="97"/>
      <c r="S213" s="97"/>
      <c r="T213" s="97"/>
      <c r="U213" s="97"/>
      <c r="V213" s="97"/>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row>
    <row r="214" spans="1:139">
      <c r="A214" s="97"/>
      <c r="B214" s="97"/>
      <c r="C214" s="97"/>
      <c r="D214" s="97"/>
      <c r="E214" s="97"/>
      <c r="F214" s="97"/>
      <c r="G214" s="97"/>
      <c r="H214" s="97"/>
      <c r="I214" s="97"/>
      <c r="J214" s="97"/>
      <c r="K214" s="97"/>
      <c r="L214" s="97"/>
      <c r="M214" s="97"/>
      <c r="N214" s="97"/>
      <c r="O214" s="97"/>
      <c r="P214" s="97"/>
      <c r="Q214" s="97"/>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c r="BX214" s="97"/>
      <c r="BY214" s="97"/>
      <c r="BZ214" s="97"/>
      <c r="CA214" s="97"/>
      <c r="CB214" s="97"/>
      <c r="CC214" s="97"/>
      <c r="CD214" s="97"/>
      <c r="CE214" s="97"/>
      <c r="CF214" s="97"/>
      <c r="CG214" s="97"/>
      <c r="CH214" s="97"/>
      <c r="CI214" s="97"/>
      <c r="CJ214" s="97"/>
      <c r="CK214" s="97"/>
      <c r="CL214" s="97"/>
      <c r="CM214" s="97"/>
      <c r="CN214" s="97"/>
      <c r="CO214" s="97"/>
      <c r="CP214" s="97"/>
      <c r="CQ214" s="97"/>
      <c r="CR214" s="97"/>
      <c r="CS214" s="97"/>
      <c r="CT214" s="97"/>
      <c r="CU214" s="97"/>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row>
    <row r="215" spans="1:139">
      <c r="A215" s="97"/>
      <c r="B215" s="97"/>
      <c r="C215" s="97"/>
      <c r="D215" s="97"/>
      <c r="E215" s="97"/>
      <c r="F215" s="97"/>
      <c r="G215" s="97"/>
      <c r="H215" s="97"/>
      <c r="I215" s="97"/>
      <c r="J215" s="97"/>
      <c r="K215" s="97"/>
      <c r="L215" s="97"/>
      <c r="M215" s="97"/>
      <c r="N215" s="97"/>
      <c r="O215" s="97"/>
      <c r="P215" s="97"/>
      <c r="Q215" s="97"/>
      <c r="R215" s="97"/>
      <c r="S215" s="97"/>
      <c r="T215" s="97"/>
      <c r="U215" s="97"/>
      <c r="V215" s="97"/>
      <c r="W215" s="97"/>
      <c r="X215" s="97"/>
      <c r="Y215" s="97"/>
      <c r="Z215" s="97"/>
      <c r="AA215" s="97"/>
      <c r="AB215" s="97"/>
      <c r="AC215" s="97"/>
      <c r="AD215" s="97"/>
      <c r="AE215" s="97"/>
      <c r="AF215" s="97"/>
      <c r="AG215" s="97"/>
      <c r="AH215" s="97"/>
      <c r="AI215" s="97"/>
      <c r="AJ215" s="97"/>
      <c r="AK215" s="97"/>
      <c r="AL215" s="97"/>
      <c r="AM215" s="97"/>
      <c r="AN215" s="97"/>
      <c r="AO215" s="97"/>
      <c r="AP215" s="97"/>
      <c r="AQ215" s="97"/>
      <c r="AR215" s="97"/>
      <c r="AS215" s="97"/>
      <c r="AT215" s="97"/>
      <c r="AU215" s="97"/>
      <c r="AV215" s="97"/>
      <c r="AW215" s="97"/>
      <c r="AX215" s="97"/>
      <c r="AY215" s="97"/>
      <c r="AZ215" s="97"/>
      <c r="BA215" s="97"/>
      <c r="BB215" s="97"/>
      <c r="BC215" s="97"/>
      <c r="BD215" s="97"/>
      <c r="BE215" s="97"/>
      <c r="BF215" s="97"/>
      <c r="BG215" s="97"/>
      <c r="BH215" s="97"/>
      <c r="BI215" s="97"/>
      <c r="BJ215" s="97"/>
      <c r="BK215" s="97"/>
      <c r="BL215" s="97"/>
      <c r="BM215" s="97"/>
      <c r="BN215" s="97"/>
      <c r="BO215" s="97"/>
      <c r="BP215" s="97"/>
      <c r="BQ215" s="97"/>
      <c r="BR215" s="97"/>
      <c r="BS215" s="97"/>
      <c r="BT215" s="97"/>
      <c r="BU215" s="97"/>
      <c r="BV215" s="97"/>
      <c r="BW215" s="97"/>
      <c r="BX215" s="97"/>
      <c r="BY215" s="97"/>
      <c r="BZ215" s="97"/>
      <c r="CA215" s="97"/>
      <c r="CB215" s="97"/>
      <c r="CC215" s="97"/>
      <c r="CD215" s="97"/>
      <c r="CE215" s="97"/>
      <c r="CF215" s="97"/>
      <c r="CG215" s="97"/>
      <c r="CH215" s="97"/>
      <c r="CI215" s="97"/>
      <c r="CJ215" s="97"/>
      <c r="CK215" s="97"/>
      <c r="CL215" s="97"/>
      <c r="CM215" s="97"/>
      <c r="CN215" s="97"/>
      <c r="CO215" s="97"/>
      <c r="CP215" s="97"/>
      <c r="CQ215" s="97"/>
      <c r="CR215" s="97"/>
      <c r="CS215" s="97"/>
      <c r="CT215" s="97"/>
      <c r="CU215" s="97"/>
      <c r="CV215" s="97"/>
      <c r="CW215" s="97"/>
      <c r="CX215" s="97"/>
      <c r="CY215" s="97"/>
      <c r="CZ215" s="97"/>
      <c r="DA215" s="97"/>
      <c r="DB215" s="97"/>
      <c r="DC215" s="97"/>
      <c r="DD215" s="97"/>
      <c r="DE215" s="97"/>
      <c r="DF215" s="97"/>
      <c r="DG215" s="97"/>
      <c r="DH215" s="97"/>
      <c r="DI215" s="97"/>
      <c r="DJ215" s="97"/>
      <c r="DK215" s="97"/>
      <c r="DL215" s="97"/>
      <c r="DM215" s="97"/>
      <c r="DN215" s="97"/>
      <c r="DO215" s="97"/>
      <c r="DP215" s="97"/>
      <c r="DQ215" s="97"/>
      <c r="DR215" s="97"/>
      <c r="DS215" s="97"/>
      <c r="DT215" s="97"/>
      <c r="DU215" s="97"/>
      <c r="DV215" s="97"/>
      <c r="DW215" s="97"/>
      <c r="DX215" s="97"/>
      <c r="DY215" s="97"/>
      <c r="DZ215" s="97"/>
      <c r="EA215" s="97"/>
      <c r="EB215" s="97"/>
      <c r="EC215" s="97"/>
      <c r="ED215" s="97"/>
      <c r="EE215" s="97"/>
      <c r="EF215" s="97"/>
      <c r="EG215" s="97"/>
      <c r="EH215" s="97"/>
      <c r="EI215" s="97"/>
    </row>
    <row r="216" spans="1:139">
      <c r="A216" s="97"/>
      <c r="B216" s="97"/>
      <c r="C216" s="97"/>
      <c r="D216" s="97"/>
      <c r="E216" s="97"/>
      <c r="F216" s="97"/>
      <c r="G216" s="97"/>
      <c r="H216" s="97"/>
      <c r="I216" s="97"/>
      <c r="J216" s="97"/>
      <c r="K216" s="97"/>
      <c r="L216" s="97"/>
      <c r="M216" s="97"/>
      <c r="N216" s="97"/>
      <c r="O216" s="97"/>
      <c r="P216" s="97"/>
      <c r="Q216" s="97"/>
      <c r="R216" s="97"/>
      <c r="S216" s="97"/>
      <c r="T216" s="97"/>
      <c r="U216" s="97"/>
      <c r="V216" s="97"/>
      <c r="W216" s="97"/>
      <c r="X216" s="97"/>
      <c r="Y216" s="97"/>
      <c r="Z216" s="97"/>
      <c r="AA216" s="97"/>
      <c r="AB216" s="97"/>
      <c r="AC216" s="97"/>
      <c r="AD216" s="97"/>
      <c r="AE216" s="97"/>
      <c r="AF216" s="97"/>
      <c r="AG216" s="9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c r="BX216" s="97"/>
      <c r="BY216" s="97"/>
      <c r="BZ216" s="97"/>
      <c r="CA216" s="97"/>
      <c r="CB216" s="97"/>
      <c r="CC216" s="97"/>
      <c r="CD216" s="97"/>
      <c r="CE216" s="97"/>
      <c r="CF216" s="97"/>
      <c r="CG216" s="97"/>
      <c r="CH216" s="97"/>
      <c r="CI216" s="97"/>
      <c r="CJ216" s="97"/>
      <c r="CK216" s="97"/>
      <c r="CL216" s="97"/>
      <c r="CM216" s="97"/>
      <c r="CN216" s="97"/>
      <c r="CO216" s="97"/>
      <c r="CP216" s="97"/>
      <c r="CQ216" s="97"/>
      <c r="CR216" s="97"/>
      <c r="CS216" s="97"/>
      <c r="CT216" s="97"/>
      <c r="CU216" s="97"/>
      <c r="CV216" s="97"/>
      <c r="CW216" s="97"/>
      <c r="CX216" s="97"/>
      <c r="CY216" s="97"/>
      <c r="CZ216" s="97"/>
      <c r="DA216" s="97"/>
      <c r="DB216" s="97"/>
      <c r="DC216" s="97"/>
      <c r="DD216" s="97"/>
      <c r="DE216" s="97"/>
      <c r="DF216" s="97"/>
      <c r="DG216" s="97"/>
      <c r="DH216" s="97"/>
      <c r="DI216" s="97"/>
      <c r="DJ216" s="97"/>
      <c r="DK216" s="97"/>
      <c r="DL216" s="97"/>
      <c r="DM216" s="97"/>
      <c r="DN216" s="97"/>
      <c r="DO216" s="97"/>
      <c r="DP216" s="97"/>
      <c r="DQ216" s="97"/>
      <c r="DR216" s="97"/>
      <c r="DS216" s="97"/>
      <c r="DT216" s="97"/>
      <c r="DU216" s="97"/>
      <c r="DV216" s="97"/>
      <c r="DW216" s="97"/>
      <c r="DX216" s="97"/>
      <c r="DY216" s="97"/>
      <c r="DZ216" s="97"/>
      <c r="EA216" s="97"/>
      <c r="EB216" s="97"/>
      <c r="EC216" s="97"/>
      <c r="ED216" s="97"/>
      <c r="EE216" s="97"/>
      <c r="EF216" s="97"/>
      <c r="EG216" s="97"/>
      <c r="EH216" s="97"/>
      <c r="EI216" s="97"/>
    </row>
    <row r="217" spans="1:139">
      <c r="A217" s="97"/>
      <c r="B217" s="97"/>
      <c r="C217" s="97"/>
      <c r="D217" s="97"/>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97"/>
      <c r="AP217" s="97"/>
      <c r="AQ217" s="97"/>
      <c r="AR217" s="97"/>
      <c r="AS217" s="97"/>
      <c r="AT217" s="97"/>
      <c r="AU217" s="97"/>
      <c r="AV217" s="97"/>
      <c r="AW217" s="97"/>
      <c r="AX217" s="97"/>
      <c r="AY217" s="97"/>
      <c r="AZ217" s="97"/>
      <c r="BA217" s="97"/>
      <c r="BB217" s="97"/>
      <c r="BC217" s="97"/>
      <c r="BD217" s="97"/>
      <c r="BE217" s="97"/>
      <c r="BF217" s="97"/>
      <c r="BG217" s="97"/>
      <c r="BH217" s="97"/>
      <c r="BI217" s="97"/>
      <c r="BJ217" s="97"/>
      <c r="BK217" s="97"/>
      <c r="BL217" s="97"/>
      <c r="BM217" s="97"/>
      <c r="BN217" s="97"/>
      <c r="BO217" s="97"/>
      <c r="BP217" s="97"/>
      <c r="BQ217" s="97"/>
      <c r="BR217" s="97"/>
      <c r="BS217" s="97"/>
      <c r="BT217" s="97"/>
      <c r="BU217" s="97"/>
      <c r="BV217" s="97"/>
      <c r="BW217" s="97"/>
      <c r="BX217" s="97"/>
      <c r="BY217" s="97"/>
      <c r="BZ217" s="97"/>
      <c r="CA217" s="97"/>
      <c r="CB217" s="97"/>
      <c r="CC217" s="97"/>
      <c r="CD217" s="97"/>
      <c r="CE217" s="97"/>
      <c r="CF217" s="97"/>
      <c r="CG217" s="97"/>
      <c r="CH217" s="97"/>
      <c r="CI217" s="97"/>
      <c r="CJ217" s="97"/>
      <c r="CK217" s="97"/>
      <c r="CL217" s="97"/>
      <c r="CM217" s="97"/>
      <c r="CN217" s="97"/>
      <c r="CO217" s="97"/>
      <c r="CP217" s="97"/>
      <c r="CQ217" s="97"/>
      <c r="CR217" s="97"/>
      <c r="CS217" s="97"/>
      <c r="CT217" s="97"/>
      <c r="CU217" s="97"/>
      <c r="CV217" s="97"/>
      <c r="CW217" s="97"/>
      <c r="CX217" s="97"/>
      <c r="CY217" s="97"/>
      <c r="CZ217" s="97"/>
      <c r="DA217" s="97"/>
      <c r="DB217" s="97"/>
      <c r="DC217" s="97"/>
      <c r="DD217" s="97"/>
      <c r="DE217" s="97"/>
      <c r="DF217" s="97"/>
      <c r="DG217" s="97"/>
      <c r="DH217" s="97"/>
      <c r="DI217" s="97"/>
      <c r="DJ217" s="97"/>
      <c r="DK217" s="97"/>
      <c r="DL217" s="97"/>
      <c r="DM217" s="97"/>
      <c r="DN217" s="97"/>
      <c r="DO217" s="97"/>
      <c r="DP217" s="97"/>
      <c r="DQ217" s="97"/>
      <c r="DR217" s="97"/>
      <c r="DS217" s="97"/>
      <c r="DT217" s="97"/>
      <c r="DU217" s="97"/>
      <c r="DV217" s="97"/>
      <c r="DW217" s="97"/>
      <c r="DX217" s="97"/>
      <c r="DY217" s="97"/>
      <c r="DZ217" s="97"/>
      <c r="EA217" s="97"/>
      <c r="EB217" s="97"/>
      <c r="EC217" s="97"/>
      <c r="ED217" s="97"/>
      <c r="EE217" s="97"/>
      <c r="EF217" s="97"/>
      <c r="EG217" s="97"/>
      <c r="EH217" s="97"/>
      <c r="EI217" s="97"/>
    </row>
    <row r="218" spans="1:139">
      <c r="A218" s="97"/>
      <c r="B218" s="97"/>
      <c r="C218" s="97"/>
      <c r="D218" s="97"/>
      <c r="E218" s="97"/>
      <c r="F218" s="97"/>
      <c r="G218" s="97"/>
      <c r="H218" s="97"/>
      <c r="I218" s="97"/>
      <c r="J218" s="97"/>
      <c r="K218" s="97"/>
      <c r="L218" s="97"/>
      <c r="M218" s="97"/>
      <c r="N218" s="97"/>
      <c r="O218" s="97"/>
      <c r="P218" s="97"/>
      <c r="Q218" s="97"/>
      <c r="R218" s="97"/>
      <c r="S218" s="97"/>
      <c r="T218" s="97"/>
      <c r="U218" s="97"/>
      <c r="V218" s="97"/>
      <c r="W218" s="97"/>
      <c r="X218" s="97"/>
      <c r="Y218" s="97"/>
      <c r="Z218" s="97"/>
      <c r="AA218" s="97"/>
      <c r="AB218" s="97"/>
      <c r="AC218" s="97"/>
      <c r="AD218" s="97"/>
      <c r="AE218" s="97"/>
      <c r="AF218" s="97"/>
      <c r="AG218" s="97"/>
      <c r="AH218" s="97"/>
      <c r="AI218" s="97"/>
      <c r="AJ218" s="97"/>
      <c r="AK218" s="97"/>
      <c r="AL218" s="97"/>
      <c r="AM218" s="97"/>
      <c r="AN218" s="97"/>
      <c r="AO218" s="97"/>
      <c r="AP218" s="97"/>
      <c r="AQ218" s="97"/>
      <c r="AR218" s="97"/>
      <c r="AS218" s="97"/>
      <c r="AT218" s="97"/>
      <c r="AU218" s="97"/>
      <c r="AV218" s="97"/>
      <c r="AW218" s="97"/>
      <c r="AX218" s="97"/>
      <c r="AY218" s="97"/>
      <c r="AZ218" s="97"/>
      <c r="BA218" s="97"/>
      <c r="BB218" s="97"/>
      <c r="BC218" s="97"/>
      <c r="BD218" s="97"/>
      <c r="BE218" s="97"/>
      <c r="BF218" s="97"/>
      <c r="BG218" s="97"/>
      <c r="BH218" s="97"/>
      <c r="BI218" s="97"/>
      <c r="BJ218" s="97"/>
      <c r="BK218" s="97"/>
      <c r="BL218" s="97"/>
      <c r="BM218" s="97"/>
      <c r="BN218" s="97"/>
      <c r="BO218" s="97"/>
      <c r="BP218" s="97"/>
      <c r="BQ218" s="97"/>
      <c r="BR218" s="97"/>
      <c r="BS218" s="97"/>
      <c r="BT218" s="97"/>
      <c r="BU218" s="97"/>
      <c r="BV218" s="97"/>
      <c r="BW218" s="97"/>
      <c r="BX218" s="97"/>
      <c r="BY218" s="97"/>
      <c r="BZ218" s="97"/>
      <c r="CA218" s="97"/>
      <c r="CB218" s="97"/>
      <c r="CC218" s="97"/>
      <c r="CD218" s="97"/>
      <c r="CE218" s="97"/>
      <c r="CF218" s="97"/>
      <c r="CG218" s="97"/>
      <c r="CH218" s="97"/>
      <c r="CI218" s="97"/>
      <c r="CJ218" s="97"/>
      <c r="CK218" s="97"/>
      <c r="CL218" s="97"/>
      <c r="CM218" s="97"/>
      <c r="CN218" s="97"/>
      <c r="CO218" s="97"/>
      <c r="CP218" s="97"/>
      <c r="CQ218" s="97"/>
      <c r="CR218" s="97"/>
      <c r="CS218" s="97"/>
      <c r="CT218" s="97"/>
      <c r="CU218" s="97"/>
      <c r="CV218" s="97"/>
      <c r="CW218" s="97"/>
      <c r="CX218" s="97"/>
      <c r="CY218" s="97"/>
      <c r="CZ218" s="97"/>
      <c r="DA218" s="97"/>
      <c r="DB218" s="97"/>
      <c r="DC218" s="97"/>
      <c r="DD218" s="97"/>
      <c r="DE218" s="97"/>
      <c r="DF218" s="97"/>
      <c r="DG218" s="97"/>
      <c r="DH218" s="97"/>
      <c r="DI218" s="97"/>
      <c r="DJ218" s="97"/>
      <c r="DK218" s="97"/>
      <c r="DL218" s="97"/>
      <c r="DM218" s="97"/>
      <c r="DN218" s="97"/>
      <c r="DO218" s="97"/>
      <c r="DP218" s="97"/>
      <c r="DQ218" s="97"/>
      <c r="DR218" s="97"/>
      <c r="DS218" s="97"/>
      <c r="DT218" s="97"/>
      <c r="DU218" s="97"/>
      <c r="DV218" s="97"/>
      <c r="DW218" s="97"/>
      <c r="DX218" s="97"/>
      <c r="DY218" s="97"/>
      <c r="DZ218" s="97"/>
      <c r="EA218" s="97"/>
      <c r="EB218" s="97"/>
      <c r="EC218" s="97"/>
      <c r="ED218" s="97"/>
      <c r="EE218" s="97"/>
      <c r="EF218" s="97"/>
      <c r="EG218" s="97"/>
      <c r="EH218" s="97"/>
      <c r="EI218" s="97"/>
    </row>
    <row r="219" spans="1:139">
      <c r="A219" s="97"/>
      <c r="B219" s="97"/>
      <c r="C219" s="97"/>
      <c r="D219" s="97"/>
      <c r="E219" s="97"/>
      <c r="F219" s="97"/>
      <c r="G219" s="97"/>
      <c r="H219" s="97"/>
      <c r="I219" s="97"/>
      <c r="J219" s="97"/>
      <c r="K219" s="97"/>
      <c r="L219" s="97"/>
      <c r="M219" s="97"/>
      <c r="N219" s="97"/>
      <c r="O219" s="97"/>
      <c r="P219" s="97"/>
      <c r="Q219" s="97"/>
      <c r="R219" s="97"/>
      <c r="S219" s="97"/>
      <c r="T219" s="97"/>
      <c r="U219" s="97"/>
      <c r="V219" s="97"/>
      <c r="W219" s="97"/>
      <c r="X219" s="97"/>
      <c r="Y219" s="97"/>
      <c r="Z219" s="97"/>
      <c r="AA219" s="97"/>
      <c r="AB219" s="97"/>
      <c r="AC219" s="97"/>
      <c r="AD219" s="97"/>
      <c r="AE219" s="97"/>
      <c r="AF219" s="97"/>
      <c r="AG219" s="97"/>
      <c r="AH219" s="97"/>
      <c r="AI219" s="97"/>
      <c r="AJ219" s="97"/>
      <c r="AK219" s="97"/>
      <c r="AL219" s="97"/>
      <c r="AM219" s="97"/>
      <c r="AN219" s="97"/>
      <c r="AO219" s="97"/>
      <c r="AP219" s="97"/>
      <c r="AQ219" s="97"/>
      <c r="AR219" s="97"/>
      <c r="AS219" s="97"/>
      <c r="AT219" s="97"/>
      <c r="AU219" s="97"/>
      <c r="AV219" s="97"/>
      <c r="AW219" s="97"/>
      <c r="AX219" s="97"/>
      <c r="AY219" s="97"/>
      <c r="AZ219" s="97"/>
      <c r="BA219" s="97"/>
      <c r="BB219" s="97"/>
      <c r="BC219" s="97"/>
      <c r="BD219" s="97"/>
      <c r="BE219" s="97"/>
      <c r="BF219" s="97"/>
      <c r="BG219" s="97"/>
      <c r="BH219" s="97"/>
      <c r="BI219" s="97"/>
      <c r="BJ219" s="97"/>
      <c r="BK219" s="97"/>
      <c r="BL219" s="97"/>
      <c r="BM219" s="97"/>
      <c r="BN219" s="97"/>
      <c r="BO219" s="97"/>
      <c r="BP219" s="97"/>
      <c r="BQ219" s="97"/>
      <c r="BR219" s="97"/>
      <c r="BS219" s="97"/>
      <c r="BT219" s="97"/>
      <c r="BU219" s="97"/>
      <c r="BV219" s="97"/>
      <c r="BW219" s="97"/>
      <c r="BX219" s="97"/>
      <c r="BY219" s="97"/>
      <c r="BZ219" s="97"/>
      <c r="CA219" s="97"/>
      <c r="CB219" s="97"/>
      <c r="CC219" s="97"/>
      <c r="CD219" s="97"/>
      <c r="CE219" s="97"/>
      <c r="CF219" s="97"/>
      <c r="CG219" s="97"/>
      <c r="CH219" s="97"/>
      <c r="CI219" s="97"/>
      <c r="CJ219" s="97"/>
      <c r="CK219" s="97"/>
      <c r="CL219" s="97"/>
      <c r="CM219" s="97"/>
      <c r="CN219" s="97"/>
      <c r="CO219" s="97"/>
      <c r="CP219" s="97"/>
      <c r="CQ219" s="97"/>
      <c r="CR219" s="97"/>
      <c r="CS219" s="97"/>
      <c r="CT219" s="97"/>
      <c r="CU219" s="97"/>
      <c r="CV219" s="97"/>
      <c r="CW219" s="97"/>
      <c r="CX219" s="97"/>
      <c r="CY219" s="97"/>
      <c r="CZ219" s="97"/>
      <c r="DA219" s="97"/>
      <c r="DB219" s="97"/>
      <c r="DC219" s="97"/>
      <c r="DD219" s="97"/>
      <c r="DE219" s="97"/>
      <c r="DF219" s="97"/>
      <c r="DG219" s="97"/>
      <c r="DH219" s="97"/>
      <c r="DI219" s="97"/>
      <c r="DJ219" s="97"/>
      <c r="DK219" s="97"/>
      <c r="DL219" s="97"/>
      <c r="DM219" s="97"/>
      <c r="DN219" s="97"/>
      <c r="DO219" s="97"/>
      <c r="DP219" s="97"/>
      <c r="DQ219" s="97"/>
      <c r="DR219" s="97"/>
      <c r="DS219" s="97"/>
      <c r="DT219" s="97"/>
      <c r="DU219" s="97"/>
      <c r="DV219" s="97"/>
      <c r="DW219" s="97"/>
      <c r="DX219" s="97"/>
      <c r="DY219" s="97"/>
      <c r="DZ219" s="97"/>
      <c r="EA219" s="97"/>
      <c r="EB219" s="97"/>
      <c r="EC219" s="97"/>
      <c r="ED219" s="97"/>
      <c r="EE219" s="97"/>
      <c r="EF219" s="97"/>
      <c r="EG219" s="97"/>
      <c r="EH219" s="97"/>
      <c r="EI219" s="97"/>
    </row>
    <row r="220" spans="1:139">
      <c r="A220" s="97"/>
      <c r="B220" s="97"/>
      <c r="C220" s="97"/>
      <c r="D220" s="97"/>
      <c r="E220" s="97"/>
      <c r="F220" s="97"/>
      <c r="G220" s="97"/>
      <c r="H220" s="97"/>
      <c r="I220" s="97"/>
      <c r="J220" s="97"/>
      <c r="K220" s="97"/>
      <c r="L220" s="97"/>
      <c r="M220" s="97"/>
      <c r="N220" s="97"/>
      <c r="O220" s="97"/>
      <c r="P220" s="97"/>
      <c r="Q220" s="97"/>
      <c r="R220" s="97"/>
      <c r="S220" s="97"/>
      <c r="T220" s="97"/>
      <c r="U220" s="97"/>
      <c r="V220" s="97"/>
      <c r="W220" s="97"/>
      <c r="X220" s="97"/>
      <c r="Y220" s="97"/>
      <c r="Z220" s="97"/>
      <c r="AA220" s="97"/>
      <c r="AB220" s="97"/>
      <c r="AC220" s="97"/>
      <c r="AD220" s="97"/>
      <c r="AE220" s="97"/>
      <c r="AF220" s="97"/>
      <c r="AG220" s="97"/>
      <c r="AH220" s="97"/>
      <c r="AI220" s="97"/>
      <c r="AJ220" s="97"/>
      <c r="AK220" s="97"/>
      <c r="AL220" s="97"/>
      <c r="AM220" s="97"/>
      <c r="AN220" s="97"/>
      <c r="AO220" s="97"/>
      <c r="AP220" s="97"/>
      <c r="AQ220" s="97"/>
      <c r="AR220" s="97"/>
      <c r="AS220" s="97"/>
      <c r="AT220" s="97"/>
      <c r="AU220" s="97"/>
      <c r="AV220" s="97"/>
      <c r="AW220" s="97"/>
      <c r="AX220" s="97"/>
      <c r="AY220" s="97"/>
      <c r="AZ220" s="97"/>
      <c r="BA220" s="97"/>
      <c r="BB220" s="97"/>
      <c r="BC220" s="97"/>
      <c r="BD220" s="97"/>
      <c r="BE220" s="97"/>
      <c r="BF220" s="97"/>
      <c r="BG220" s="97"/>
      <c r="BH220" s="97"/>
      <c r="BI220" s="97"/>
      <c r="BJ220" s="97"/>
      <c r="BK220" s="97"/>
      <c r="BL220" s="97"/>
      <c r="BM220" s="97"/>
      <c r="BN220" s="97"/>
      <c r="BO220" s="97"/>
      <c r="BP220" s="97"/>
      <c r="BQ220" s="97"/>
      <c r="BR220" s="97"/>
      <c r="BS220" s="97"/>
      <c r="BT220" s="97"/>
      <c r="BU220" s="97"/>
      <c r="BV220" s="97"/>
      <c r="BW220" s="97"/>
      <c r="BX220" s="97"/>
      <c r="BY220" s="97"/>
      <c r="BZ220" s="97"/>
      <c r="CA220" s="97"/>
      <c r="CB220" s="97"/>
      <c r="CC220" s="97"/>
      <c r="CD220" s="97"/>
      <c r="CE220" s="97"/>
      <c r="CF220" s="97"/>
      <c r="CG220" s="97"/>
      <c r="CH220" s="97"/>
      <c r="CI220" s="97"/>
      <c r="CJ220" s="97"/>
      <c r="CK220" s="97"/>
      <c r="CL220" s="97"/>
      <c r="CM220" s="97"/>
      <c r="CN220" s="97"/>
      <c r="CO220" s="97"/>
      <c r="CP220" s="97"/>
      <c r="CQ220" s="97"/>
      <c r="CR220" s="97"/>
      <c r="CS220" s="97"/>
      <c r="CT220" s="97"/>
      <c r="CU220" s="97"/>
      <c r="CV220" s="97"/>
      <c r="CW220" s="97"/>
      <c r="CX220" s="97"/>
      <c r="CY220" s="97"/>
      <c r="CZ220" s="97"/>
      <c r="DA220" s="97"/>
      <c r="DB220" s="97"/>
      <c r="DC220" s="97"/>
      <c r="DD220" s="97"/>
      <c r="DE220" s="97"/>
      <c r="DF220" s="97"/>
      <c r="DG220" s="97"/>
      <c r="DH220" s="97"/>
      <c r="DI220" s="97"/>
      <c r="DJ220" s="97"/>
      <c r="DK220" s="97"/>
      <c r="DL220" s="97"/>
      <c r="DM220" s="97"/>
      <c r="DN220" s="97"/>
      <c r="DO220" s="97"/>
      <c r="DP220" s="97"/>
      <c r="DQ220" s="97"/>
      <c r="DR220" s="97"/>
      <c r="DS220" s="97"/>
      <c r="DT220" s="97"/>
      <c r="DU220" s="97"/>
      <c r="DV220" s="97"/>
      <c r="DW220" s="97"/>
      <c r="DX220" s="97"/>
      <c r="DY220" s="97"/>
      <c r="DZ220" s="97"/>
      <c r="EA220" s="97"/>
      <c r="EB220" s="97"/>
      <c r="EC220" s="97"/>
      <c r="ED220" s="97"/>
      <c r="EE220" s="97"/>
      <c r="EF220" s="97"/>
      <c r="EG220" s="97"/>
      <c r="EH220" s="97"/>
      <c r="EI220" s="97"/>
    </row>
    <row r="221" spans="1:139">
      <c r="A221" s="97"/>
      <c r="B221" s="97"/>
      <c r="C221" s="97"/>
      <c r="D221" s="97"/>
      <c r="E221" s="97"/>
      <c r="F221" s="97"/>
      <c r="G221" s="97"/>
      <c r="H221" s="97"/>
      <c r="I221" s="97"/>
      <c r="J221" s="97"/>
      <c r="K221" s="97"/>
      <c r="L221" s="97"/>
      <c r="M221" s="97"/>
      <c r="N221" s="97"/>
      <c r="O221" s="97"/>
      <c r="P221" s="97"/>
      <c r="Q221" s="97"/>
      <c r="R221" s="97"/>
      <c r="S221" s="97"/>
      <c r="T221" s="97"/>
      <c r="U221" s="97"/>
      <c r="V221" s="97"/>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row>
    <row r="222" spans="1:139">
      <c r="A222" s="97"/>
      <c r="B222" s="97"/>
      <c r="C222" s="97"/>
      <c r="D222" s="97"/>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row>
    <row r="223" spans="1:139">
      <c r="A223" s="97"/>
      <c r="B223" s="97"/>
      <c r="C223" s="97"/>
      <c r="D223" s="97"/>
      <c r="E223" s="97"/>
      <c r="F223" s="97"/>
      <c r="G223" s="97"/>
      <c r="H223" s="97"/>
      <c r="I223" s="97"/>
      <c r="J223" s="97"/>
      <c r="K223" s="97"/>
      <c r="L223" s="97"/>
      <c r="M223" s="97"/>
      <c r="N223" s="97"/>
      <c r="O223" s="97"/>
      <c r="P223" s="97"/>
      <c r="Q223" s="97"/>
      <c r="R223" s="97"/>
      <c r="S223" s="97"/>
      <c r="T223" s="97"/>
      <c r="U223" s="97"/>
      <c r="V223" s="97"/>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row>
    <row r="224" spans="1:139">
      <c r="A224" s="97"/>
      <c r="B224" s="97"/>
      <c r="C224" s="97"/>
      <c r="D224" s="97"/>
      <c r="E224" s="97"/>
      <c r="F224" s="97"/>
      <c r="G224" s="97"/>
      <c r="H224" s="97"/>
      <c r="I224" s="97"/>
      <c r="J224" s="97"/>
      <c r="K224" s="97"/>
      <c r="L224" s="97"/>
      <c r="M224" s="97"/>
      <c r="N224" s="97"/>
      <c r="O224" s="97"/>
      <c r="P224" s="97"/>
      <c r="Q224" s="97"/>
      <c r="R224" s="97"/>
      <c r="S224" s="97"/>
      <c r="T224" s="97"/>
      <c r="U224" s="97"/>
      <c r="V224" s="97"/>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row>
    <row r="225" spans="1:139">
      <c r="A225" s="97"/>
      <c r="B225" s="97"/>
      <c r="C225" s="97"/>
      <c r="D225" s="97"/>
      <c r="E225" s="97"/>
      <c r="F225" s="97"/>
      <c r="G225" s="97"/>
      <c r="H225" s="97"/>
      <c r="I225" s="97"/>
      <c r="J225" s="97"/>
      <c r="K225" s="97"/>
      <c r="L225" s="97"/>
      <c r="M225" s="97"/>
      <c r="N225" s="97"/>
      <c r="O225" s="97"/>
      <c r="P225" s="97"/>
      <c r="Q225" s="97"/>
      <c r="R225" s="97"/>
      <c r="S225" s="97"/>
      <c r="T225" s="97"/>
      <c r="U225" s="97"/>
      <c r="V225" s="97"/>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row>
    <row r="226" spans="1:139">
      <c r="A226" s="97"/>
      <c r="B226" s="97"/>
      <c r="C226" s="97"/>
      <c r="D226" s="97"/>
      <c r="E226" s="97"/>
      <c r="F226" s="97"/>
      <c r="G226" s="97"/>
      <c r="H226" s="97"/>
      <c r="I226" s="97"/>
      <c r="J226" s="97"/>
      <c r="K226" s="97"/>
      <c r="L226" s="97"/>
      <c r="M226" s="97"/>
      <c r="N226" s="97"/>
      <c r="O226" s="97"/>
      <c r="P226" s="97"/>
      <c r="Q226" s="97"/>
      <c r="R226" s="97"/>
      <c r="S226" s="97"/>
      <c r="T226" s="97"/>
      <c r="U226" s="97"/>
      <c r="V226" s="97"/>
      <c r="W226" s="97"/>
      <c r="X226" s="97"/>
      <c r="Y226" s="97"/>
      <c r="Z226" s="97"/>
      <c r="AA226" s="97"/>
      <c r="AB226" s="97"/>
      <c r="AC226" s="97"/>
      <c r="AD226" s="97"/>
      <c r="AE226" s="97"/>
      <c r="AF226" s="97"/>
      <c r="AG226" s="97"/>
      <c r="AH226" s="97"/>
      <c r="AI226" s="97"/>
      <c r="AJ226" s="97"/>
      <c r="AK226" s="97"/>
      <c r="AL226" s="97"/>
      <c r="AM226" s="97"/>
      <c r="AN226" s="97"/>
      <c r="AO226" s="97"/>
      <c r="AP226" s="97"/>
      <c r="AQ226" s="97"/>
      <c r="AR226" s="97"/>
      <c r="AS226" s="97"/>
      <c r="AT226" s="97"/>
      <c r="AU226" s="97"/>
      <c r="AV226" s="97"/>
      <c r="AW226" s="97"/>
      <c r="AX226" s="97"/>
      <c r="AY226" s="97"/>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c r="BX226" s="97"/>
      <c r="BY226" s="97"/>
      <c r="BZ226" s="97"/>
      <c r="CA226" s="97"/>
      <c r="CB226" s="97"/>
      <c r="CC226" s="97"/>
      <c r="CD226" s="97"/>
      <c r="CE226" s="97"/>
      <c r="CF226" s="97"/>
      <c r="CG226" s="97"/>
      <c r="CH226" s="97"/>
      <c r="CI226" s="97"/>
      <c r="CJ226" s="97"/>
      <c r="CK226" s="97"/>
      <c r="CL226" s="97"/>
      <c r="CM226" s="97"/>
      <c r="CN226" s="97"/>
      <c r="CO226" s="97"/>
      <c r="CP226" s="97"/>
      <c r="CQ226" s="97"/>
      <c r="CR226" s="97"/>
      <c r="CS226" s="97"/>
      <c r="CT226" s="97"/>
      <c r="CU226" s="97"/>
      <c r="CV226" s="97"/>
      <c r="CW226" s="97"/>
      <c r="CX226" s="97"/>
      <c r="CY226" s="97"/>
      <c r="CZ226" s="97"/>
      <c r="DA226" s="97"/>
      <c r="DB226" s="97"/>
      <c r="DC226" s="97"/>
      <c r="DD226" s="97"/>
      <c r="DE226" s="97"/>
      <c r="DF226" s="97"/>
      <c r="DG226" s="97"/>
      <c r="DH226" s="97"/>
      <c r="DI226" s="97"/>
      <c r="DJ226" s="97"/>
      <c r="DK226" s="97"/>
      <c r="DL226" s="97"/>
      <c r="DM226" s="97"/>
      <c r="DN226" s="97"/>
      <c r="DO226" s="97"/>
      <c r="DP226" s="97"/>
      <c r="DQ226" s="97"/>
      <c r="DR226" s="97"/>
      <c r="DS226" s="97"/>
      <c r="DT226" s="97"/>
      <c r="DU226" s="97"/>
      <c r="DV226" s="97"/>
      <c r="DW226" s="97"/>
      <c r="DX226" s="97"/>
      <c r="DY226" s="97"/>
      <c r="DZ226" s="97"/>
      <c r="EA226" s="97"/>
      <c r="EB226" s="97"/>
      <c r="EC226" s="97"/>
      <c r="ED226" s="97"/>
      <c r="EE226" s="97"/>
      <c r="EF226" s="97"/>
      <c r="EG226" s="97"/>
      <c r="EH226" s="97"/>
      <c r="EI226" s="97"/>
    </row>
    <row r="227" spans="1:139">
      <c r="A227" s="97"/>
      <c r="B227" s="97"/>
      <c r="C227" s="97"/>
      <c r="D227" s="97"/>
      <c r="E227" s="97"/>
      <c r="F227" s="97"/>
      <c r="G227" s="97"/>
      <c r="H227" s="97"/>
      <c r="I227" s="97"/>
      <c r="J227" s="97"/>
      <c r="K227" s="97"/>
      <c r="L227" s="97"/>
      <c r="M227" s="97"/>
      <c r="N227" s="97"/>
      <c r="O227" s="97"/>
      <c r="P227" s="97"/>
      <c r="Q227" s="97"/>
      <c r="R227" s="97"/>
      <c r="S227" s="97"/>
      <c r="T227" s="97"/>
      <c r="U227" s="97"/>
      <c r="V227" s="97"/>
      <c r="W227" s="97"/>
      <c r="X227" s="97"/>
      <c r="Y227" s="97"/>
      <c r="Z227" s="97"/>
      <c r="AA227" s="97"/>
      <c r="AB227" s="97"/>
      <c r="AC227" s="97"/>
      <c r="AD227" s="97"/>
      <c r="AE227" s="97"/>
      <c r="AF227" s="97"/>
      <c r="AG227" s="97"/>
      <c r="AH227" s="97"/>
      <c r="AI227" s="97"/>
      <c r="AJ227" s="97"/>
      <c r="AK227" s="97"/>
      <c r="AL227" s="97"/>
      <c r="AM227" s="97"/>
      <c r="AN227" s="97"/>
      <c r="AO227" s="97"/>
      <c r="AP227" s="97"/>
      <c r="AQ227" s="97"/>
      <c r="AR227" s="97"/>
      <c r="AS227" s="97"/>
      <c r="AT227" s="97"/>
      <c r="AU227" s="97"/>
      <c r="AV227" s="97"/>
      <c r="AW227" s="97"/>
      <c r="AX227" s="97"/>
      <c r="AY227" s="97"/>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c r="BX227" s="97"/>
      <c r="BY227" s="97"/>
      <c r="BZ227" s="97"/>
      <c r="CA227" s="97"/>
      <c r="CB227" s="97"/>
      <c r="CC227" s="97"/>
      <c r="CD227" s="97"/>
      <c r="CE227" s="97"/>
      <c r="CF227" s="97"/>
      <c r="CG227" s="97"/>
      <c r="CH227" s="97"/>
      <c r="CI227" s="97"/>
      <c r="CJ227" s="97"/>
      <c r="CK227" s="97"/>
      <c r="CL227" s="97"/>
      <c r="CM227" s="97"/>
      <c r="CN227" s="97"/>
      <c r="CO227" s="97"/>
      <c r="CP227" s="97"/>
      <c r="CQ227" s="97"/>
      <c r="CR227" s="97"/>
      <c r="CS227" s="97"/>
      <c r="CT227" s="97"/>
      <c r="CU227" s="97"/>
      <c r="CV227" s="97"/>
      <c r="CW227" s="97"/>
      <c r="CX227" s="97"/>
      <c r="CY227" s="97"/>
      <c r="CZ227" s="97"/>
      <c r="DA227" s="97"/>
      <c r="DB227" s="97"/>
      <c r="DC227" s="97"/>
      <c r="DD227" s="97"/>
      <c r="DE227" s="97"/>
      <c r="DF227" s="97"/>
      <c r="DG227" s="97"/>
      <c r="DH227" s="97"/>
      <c r="DI227" s="97"/>
      <c r="DJ227" s="97"/>
      <c r="DK227" s="97"/>
      <c r="DL227" s="97"/>
      <c r="DM227" s="97"/>
      <c r="DN227" s="97"/>
      <c r="DO227" s="97"/>
      <c r="DP227" s="97"/>
      <c r="DQ227" s="97"/>
      <c r="DR227" s="97"/>
      <c r="DS227" s="97"/>
      <c r="DT227" s="97"/>
      <c r="DU227" s="97"/>
      <c r="DV227" s="97"/>
      <c r="DW227" s="97"/>
      <c r="DX227" s="97"/>
      <c r="DY227" s="97"/>
      <c r="DZ227" s="97"/>
      <c r="EA227" s="97"/>
      <c r="EB227" s="97"/>
      <c r="EC227" s="97"/>
      <c r="ED227" s="97"/>
      <c r="EE227" s="97"/>
      <c r="EF227" s="97"/>
      <c r="EG227" s="97"/>
      <c r="EH227" s="97"/>
      <c r="EI227" s="97"/>
    </row>
    <row r="228" spans="1:139">
      <c r="A228" s="97"/>
      <c r="B228" s="97"/>
      <c r="C228" s="97"/>
      <c r="D228" s="97"/>
      <c r="E228" s="97"/>
      <c r="F228" s="97"/>
      <c r="G228" s="97"/>
      <c r="H228" s="97"/>
      <c r="I228" s="97"/>
      <c r="J228" s="97"/>
      <c r="K228" s="97"/>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row>
    <row r="229" spans="1:139">
      <c r="A229" s="97"/>
      <c r="B229" s="97"/>
      <c r="C229" s="97"/>
      <c r="D229" s="97"/>
      <c r="E229" s="97"/>
      <c r="F229" s="97"/>
      <c r="G229" s="97"/>
      <c r="H229" s="97"/>
      <c r="I229" s="97"/>
      <c r="J229" s="97"/>
      <c r="K229" s="97"/>
      <c r="L229" s="97"/>
      <c r="M229" s="97"/>
      <c r="N229" s="97"/>
      <c r="O229" s="97"/>
      <c r="P229" s="97"/>
      <c r="Q229" s="97"/>
      <c r="R229" s="97"/>
      <c r="S229" s="97"/>
      <c r="T229" s="97"/>
      <c r="U229" s="97"/>
      <c r="V229" s="97"/>
      <c r="W229" s="97"/>
      <c r="X229" s="97"/>
      <c r="Y229" s="97"/>
      <c r="Z229" s="97"/>
      <c r="AA229" s="97"/>
      <c r="AB229" s="97"/>
      <c r="AC229" s="97"/>
      <c r="AD229" s="97"/>
      <c r="AE229" s="97"/>
      <c r="AF229" s="97"/>
      <c r="AG229" s="97"/>
      <c r="AH229" s="97"/>
      <c r="AI229" s="97"/>
      <c r="AJ229" s="97"/>
      <c r="AK229" s="97"/>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c r="BX229" s="97"/>
      <c r="BY229" s="97"/>
      <c r="BZ229" s="97"/>
      <c r="CA229" s="97"/>
      <c r="CB229" s="97"/>
      <c r="CC229" s="97"/>
      <c r="CD229" s="97"/>
      <c r="CE229" s="97"/>
      <c r="CF229" s="97"/>
      <c r="CG229" s="97"/>
      <c r="CH229" s="97"/>
      <c r="CI229" s="97"/>
      <c r="CJ229" s="97"/>
      <c r="CK229" s="97"/>
      <c r="CL229" s="97"/>
      <c r="CM229" s="97"/>
      <c r="CN229" s="97"/>
      <c r="CO229" s="97"/>
      <c r="CP229" s="97"/>
      <c r="CQ229" s="97"/>
      <c r="CR229" s="97"/>
      <c r="CS229" s="97"/>
      <c r="CT229" s="97"/>
      <c r="CU229" s="97"/>
      <c r="CV229" s="97"/>
      <c r="CW229" s="97"/>
      <c r="CX229" s="97"/>
      <c r="CY229" s="97"/>
      <c r="CZ229" s="97"/>
      <c r="DA229" s="97"/>
      <c r="DB229" s="97"/>
      <c r="DC229" s="97"/>
      <c r="DD229" s="97"/>
      <c r="DE229" s="97"/>
      <c r="DF229" s="97"/>
      <c r="DG229" s="97"/>
      <c r="DH229" s="97"/>
      <c r="DI229" s="97"/>
      <c r="DJ229" s="97"/>
      <c r="DK229" s="97"/>
      <c r="DL229" s="97"/>
      <c r="DM229" s="97"/>
      <c r="DN229" s="97"/>
      <c r="DO229" s="97"/>
      <c r="DP229" s="97"/>
      <c r="DQ229" s="97"/>
      <c r="DR229" s="97"/>
      <c r="DS229" s="97"/>
      <c r="DT229" s="97"/>
      <c r="DU229" s="97"/>
      <c r="DV229" s="97"/>
      <c r="DW229" s="97"/>
      <c r="DX229" s="97"/>
      <c r="DY229" s="97"/>
      <c r="DZ229" s="97"/>
      <c r="EA229" s="97"/>
      <c r="EB229" s="97"/>
      <c r="EC229" s="97"/>
      <c r="ED229" s="97"/>
      <c r="EE229" s="97"/>
      <c r="EF229" s="97"/>
      <c r="EG229" s="97"/>
      <c r="EH229" s="97"/>
      <c r="EI229" s="97"/>
    </row>
    <row r="230" spans="1:139">
      <c r="A230" s="97"/>
      <c r="B230" s="97"/>
      <c r="C230" s="97"/>
      <c r="D230" s="97"/>
      <c r="E230" s="97"/>
      <c r="F230" s="97"/>
      <c r="G230" s="97"/>
      <c r="H230" s="97"/>
      <c r="I230" s="97"/>
      <c r="J230" s="97"/>
      <c r="K230" s="97"/>
      <c r="L230" s="97"/>
      <c r="M230" s="97"/>
      <c r="N230" s="97"/>
      <c r="O230" s="97"/>
      <c r="P230" s="97"/>
      <c r="Q230" s="97"/>
      <c r="R230" s="97"/>
      <c r="S230" s="97"/>
      <c r="T230" s="97"/>
      <c r="U230" s="97"/>
      <c r="V230" s="97"/>
      <c r="W230" s="97"/>
      <c r="X230" s="97"/>
      <c r="Y230" s="97"/>
      <c r="Z230" s="97"/>
      <c r="AA230" s="97"/>
      <c r="AB230" s="97"/>
      <c r="AC230" s="97"/>
      <c r="AD230" s="97"/>
      <c r="AE230" s="97"/>
      <c r="AF230" s="97"/>
      <c r="AG230" s="97"/>
      <c r="AH230" s="97"/>
      <c r="AI230" s="97"/>
      <c r="AJ230" s="97"/>
      <c r="AK230" s="97"/>
      <c r="AL230" s="97"/>
      <c r="AM230" s="97"/>
      <c r="AN230" s="97"/>
      <c r="AO230" s="97"/>
      <c r="AP230" s="97"/>
      <c r="AQ230" s="97"/>
      <c r="AR230" s="97"/>
      <c r="AS230" s="97"/>
      <c r="AT230" s="97"/>
      <c r="AU230" s="97"/>
      <c r="AV230" s="97"/>
      <c r="AW230" s="97"/>
      <c r="AX230" s="97"/>
      <c r="AY230" s="97"/>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c r="BX230" s="97"/>
      <c r="BY230" s="97"/>
      <c r="BZ230" s="97"/>
      <c r="CA230" s="97"/>
      <c r="CB230" s="97"/>
      <c r="CC230" s="97"/>
      <c r="CD230" s="97"/>
      <c r="CE230" s="97"/>
      <c r="CF230" s="97"/>
      <c r="CG230" s="97"/>
      <c r="CH230" s="97"/>
      <c r="CI230" s="97"/>
      <c r="CJ230" s="97"/>
      <c r="CK230" s="97"/>
      <c r="CL230" s="97"/>
      <c r="CM230" s="97"/>
      <c r="CN230" s="97"/>
      <c r="CO230" s="97"/>
      <c r="CP230" s="97"/>
      <c r="CQ230" s="97"/>
      <c r="CR230" s="97"/>
      <c r="CS230" s="97"/>
      <c r="CT230" s="97"/>
      <c r="CU230" s="97"/>
      <c r="CV230" s="97"/>
      <c r="CW230" s="97"/>
      <c r="CX230" s="97"/>
      <c r="CY230" s="97"/>
      <c r="CZ230" s="97"/>
      <c r="DA230" s="97"/>
      <c r="DB230" s="97"/>
      <c r="DC230" s="97"/>
      <c r="DD230" s="97"/>
      <c r="DE230" s="97"/>
      <c r="DF230" s="97"/>
      <c r="DG230" s="97"/>
      <c r="DH230" s="97"/>
      <c r="DI230" s="97"/>
      <c r="DJ230" s="97"/>
      <c r="DK230" s="97"/>
      <c r="DL230" s="97"/>
      <c r="DM230" s="97"/>
      <c r="DN230" s="97"/>
      <c r="DO230" s="97"/>
      <c r="DP230" s="97"/>
      <c r="DQ230" s="97"/>
      <c r="DR230" s="97"/>
      <c r="DS230" s="97"/>
      <c r="DT230" s="97"/>
      <c r="DU230" s="97"/>
      <c r="DV230" s="97"/>
      <c r="DW230" s="97"/>
      <c r="DX230" s="97"/>
      <c r="DY230" s="97"/>
      <c r="DZ230" s="97"/>
      <c r="EA230" s="97"/>
      <c r="EB230" s="97"/>
      <c r="EC230" s="97"/>
      <c r="ED230" s="97"/>
      <c r="EE230" s="97"/>
      <c r="EF230" s="97"/>
      <c r="EG230" s="97"/>
      <c r="EH230" s="97"/>
      <c r="EI230" s="97"/>
    </row>
    <row r="231" spans="1:139">
      <c r="A231" s="97"/>
      <c r="B231" s="97"/>
      <c r="C231" s="97"/>
      <c r="D231" s="97"/>
      <c r="E231" s="97"/>
      <c r="F231" s="97"/>
      <c r="G231" s="97"/>
      <c r="H231" s="97"/>
      <c r="I231" s="97"/>
      <c r="J231" s="97"/>
      <c r="K231" s="97"/>
      <c r="L231" s="97"/>
      <c r="M231" s="97"/>
      <c r="N231" s="97"/>
      <c r="O231" s="97"/>
      <c r="P231" s="97"/>
      <c r="Q231" s="97"/>
      <c r="R231" s="97"/>
      <c r="S231" s="97"/>
      <c r="T231" s="97"/>
      <c r="U231" s="97"/>
      <c r="V231" s="97"/>
      <c r="W231" s="97"/>
      <c r="X231" s="97"/>
      <c r="Y231" s="97"/>
      <c r="Z231" s="97"/>
      <c r="AA231" s="97"/>
      <c r="AB231" s="97"/>
      <c r="AC231" s="97"/>
      <c r="AD231" s="97"/>
      <c r="AE231" s="97"/>
      <c r="AF231" s="97"/>
      <c r="AG231" s="97"/>
      <c r="AH231" s="97"/>
      <c r="AI231" s="97"/>
      <c r="AJ231" s="97"/>
      <c r="AK231" s="97"/>
      <c r="AL231" s="97"/>
      <c r="AM231" s="97"/>
      <c r="AN231" s="97"/>
      <c r="AO231" s="97"/>
      <c r="AP231" s="97"/>
      <c r="AQ231" s="97"/>
      <c r="AR231" s="97"/>
      <c r="AS231" s="97"/>
      <c r="AT231" s="97"/>
      <c r="AU231" s="97"/>
      <c r="AV231" s="97"/>
      <c r="AW231" s="97"/>
      <c r="AX231" s="97"/>
      <c r="AY231" s="97"/>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c r="BX231" s="97"/>
      <c r="BY231" s="97"/>
      <c r="BZ231" s="97"/>
      <c r="CA231" s="97"/>
      <c r="CB231" s="97"/>
      <c r="CC231" s="97"/>
      <c r="CD231" s="97"/>
      <c r="CE231" s="97"/>
      <c r="CF231" s="97"/>
      <c r="CG231" s="97"/>
      <c r="CH231" s="97"/>
      <c r="CI231" s="97"/>
      <c r="CJ231" s="97"/>
      <c r="CK231" s="97"/>
      <c r="CL231" s="97"/>
      <c r="CM231" s="97"/>
      <c r="CN231" s="97"/>
      <c r="CO231" s="97"/>
      <c r="CP231" s="97"/>
      <c r="CQ231" s="97"/>
      <c r="CR231" s="97"/>
      <c r="CS231" s="97"/>
      <c r="CT231" s="97"/>
      <c r="CU231" s="97"/>
      <c r="CV231" s="97"/>
      <c r="CW231" s="97"/>
      <c r="CX231" s="97"/>
      <c r="CY231" s="97"/>
      <c r="CZ231" s="97"/>
      <c r="DA231" s="97"/>
      <c r="DB231" s="97"/>
      <c r="DC231" s="97"/>
      <c r="DD231" s="97"/>
      <c r="DE231" s="97"/>
      <c r="DF231" s="97"/>
      <c r="DG231" s="97"/>
      <c r="DH231" s="97"/>
      <c r="DI231" s="97"/>
      <c r="DJ231" s="97"/>
      <c r="DK231" s="97"/>
      <c r="DL231" s="97"/>
      <c r="DM231" s="97"/>
      <c r="DN231" s="97"/>
      <c r="DO231" s="97"/>
      <c r="DP231" s="97"/>
      <c r="DQ231" s="97"/>
      <c r="DR231" s="97"/>
      <c r="DS231" s="97"/>
      <c r="DT231" s="97"/>
      <c r="DU231" s="97"/>
      <c r="DV231" s="97"/>
      <c r="DW231" s="97"/>
      <c r="DX231" s="97"/>
      <c r="DY231" s="97"/>
      <c r="DZ231" s="97"/>
      <c r="EA231" s="97"/>
      <c r="EB231" s="97"/>
      <c r="EC231" s="97"/>
      <c r="ED231" s="97"/>
      <c r="EE231" s="97"/>
      <c r="EF231" s="97"/>
      <c r="EG231" s="97"/>
      <c r="EH231" s="97"/>
      <c r="EI231" s="97"/>
    </row>
    <row r="232" spans="1:139">
      <c r="A232" s="97"/>
      <c r="B232" s="97"/>
      <c r="C232" s="97"/>
      <c r="D232" s="97"/>
      <c r="E232" s="97"/>
      <c r="F232" s="97"/>
      <c r="G232" s="97"/>
      <c r="H232" s="97"/>
      <c r="I232" s="97"/>
      <c r="J232" s="97"/>
      <c r="K232" s="97"/>
      <c r="L232" s="97"/>
      <c r="M232" s="97"/>
      <c r="N232" s="97"/>
      <c r="O232" s="97"/>
      <c r="P232" s="97"/>
      <c r="Q232" s="97"/>
      <c r="R232" s="97"/>
      <c r="S232" s="97"/>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97"/>
      <c r="AQ232" s="97"/>
      <c r="AR232" s="97"/>
      <c r="AS232" s="97"/>
      <c r="AT232" s="97"/>
      <c r="AU232" s="97"/>
      <c r="AV232" s="97"/>
      <c r="AW232" s="97"/>
      <c r="AX232" s="97"/>
      <c r="AY232" s="97"/>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c r="BX232" s="97"/>
      <c r="BY232" s="97"/>
      <c r="BZ232" s="97"/>
      <c r="CA232" s="97"/>
      <c r="CB232" s="97"/>
      <c r="CC232" s="97"/>
      <c r="CD232" s="97"/>
      <c r="CE232" s="97"/>
      <c r="CF232" s="97"/>
      <c r="CG232" s="97"/>
      <c r="CH232" s="97"/>
      <c r="CI232" s="97"/>
      <c r="CJ232" s="97"/>
      <c r="CK232" s="97"/>
      <c r="CL232" s="97"/>
      <c r="CM232" s="97"/>
      <c r="CN232" s="97"/>
      <c r="CO232" s="97"/>
      <c r="CP232" s="97"/>
      <c r="CQ232" s="97"/>
      <c r="CR232" s="97"/>
      <c r="CS232" s="97"/>
      <c r="CT232" s="97"/>
      <c r="CU232" s="97"/>
      <c r="CV232" s="97"/>
      <c r="CW232" s="97"/>
      <c r="CX232" s="97"/>
      <c r="CY232" s="97"/>
      <c r="CZ232" s="97"/>
      <c r="DA232" s="97"/>
      <c r="DB232" s="97"/>
      <c r="DC232" s="97"/>
      <c r="DD232" s="97"/>
      <c r="DE232" s="97"/>
      <c r="DF232" s="97"/>
      <c r="DG232" s="97"/>
      <c r="DH232" s="97"/>
      <c r="DI232" s="97"/>
      <c r="DJ232" s="97"/>
      <c r="DK232" s="97"/>
      <c r="DL232" s="97"/>
      <c r="DM232" s="97"/>
      <c r="DN232" s="97"/>
      <c r="DO232" s="97"/>
      <c r="DP232" s="97"/>
      <c r="DQ232" s="97"/>
      <c r="DR232" s="97"/>
      <c r="DS232" s="97"/>
      <c r="DT232" s="97"/>
      <c r="DU232" s="97"/>
      <c r="DV232" s="97"/>
      <c r="DW232" s="97"/>
      <c r="DX232" s="97"/>
      <c r="DY232" s="97"/>
      <c r="DZ232" s="97"/>
      <c r="EA232" s="97"/>
      <c r="EB232" s="97"/>
      <c r="EC232" s="97"/>
      <c r="ED232" s="97"/>
      <c r="EE232" s="97"/>
      <c r="EF232" s="97"/>
      <c r="EG232" s="97"/>
      <c r="EH232" s="97"/>
      <c r="EI232" s="97"/>
    </row>
    <row r="233" spans="1:139">
      <c r="A233" s="97"/>
      <c r="B233" s="97"/>
      <c r="C233" s="97"/>
      <c r="D233" s="97"/>
      <c r="E233" s="97"/>
      <c r="F233" s="97"/>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97"/>
      <c r="AR233" s="97"/>
      <c r="AS233" s="97"/>
      <c r="AT233" s="97"/>
      <c r="AU233" s="97"/>
      <c r="AV233" s="97"/>
      <c r="AW233" s="97"/>
      <c r="AX233" s="97"/>
      <c r="AY233" s="97"/>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c r="BX233" s="97"/>
      <c r="BY233" s="97"/>
      <c r="BZ233" s="97"/>
      <c r="CA233" s="97"/>
      <c r="CB233" s="97"/>
      <c r="CC233" s="97"/>
      <c r="CD233" s="97"/>
      <c r="CE233" s="97"/>
      <c r="CF233" s="97"/>
      <c r="CG233" s="97"/>
      <c r="CH233" s="97"/>
      <c r="CI233" s="97"/>
      <c r="CJ233" s="97"/>
      <c r="CK233" s="97"/>
      <c r="CL233" s="97"/>
      <c r="CM233" s="97"/>
      <c r="CN233" s="97"/>
      <c r="CO233" s="97"/>
      <c r="CP233" s="97"/>
      <c r="CQ233" s="97"/>
      <c r="CR233" s="97"/>
      <c r="CS233" s="97"/>
      <c r="CT233" s="97"/>
      <c r="CU233" s="97"/>
      <c r="CV233" s="97"/>
      <c r="CW233" s="97"/>
      <c r="CX233" s="97"/>
      <c r="CY233" s="97"/>
      <c r="CZ233" s="97"/>
      <c r="DA233" s="97"/>
      <c r="DB233" s="97"/>
      <c r="DC233" s="97"/>
      <c r="DD233" s="97"/>
      <c r="DE233" s="97"/>
      <c r="DF233" s="97"/>
      <c r="DG233" s="97"/>
      <c r="DH233" s="97"/>
      <c r="DI233" s="97"/>
      <c r="DJ233" s="97"/>
      <c r="DK233" s="97"/>
      <c r="DL233" s="97"/>
      <c r="DM233" s="97"/>
      <c r="DN233" s="97"/>
      <c r="DO233" s="97"/>
      <c r="DP233" s="97"/>
      <c r="DQ233" s="97"/>
      <c r="DR233" s="97"/>
      <c r="DS233" s="97"/>
      <c r="DT233" s="97"/>
      <c r="DU233" s="97"/>
      <c r="DV233" s="97"/>
      <c r="DW233" s="97"/>
      <c r="DX233" s="97"/>
      <c r="DY233" s="97"/>
      <c r="DZ233" s="97"/>
      <c r="EA233" s="97"/>
      <c r="EB233" s="97"/>
      <c r="EC233" s="97"/>
      <c r="ED233" s="97"/>
      <c r="EE233" s="97"/>
      <c r="EF233" s="97"/>
      <c r="EG233" s="97"/>
      <c r="EH233" s="97"/>
      <c r="EI233" s="97"/>
    </row>
    <row r="234" spans="1:139">
      <c r="A234" s="97"/>
      <c r="B234" s="97"/>
      <c r="C234" s="97"/>
      <c r="D234" s="97"/>
      <c r="E234" s="97"/>
      <c r="F234" s="97"/>
      <c r="G234" s="97"/>
      <c r="H234" s="97"/>
      <c r="I234" s="97"/>
      <c r="J234" s="97"/>
      <c r="K234" s="97"/>
      <c r="L234" s="97"/>
      <c r="M234" s="97"/>
      <c r="N234" s="97"/>
      <c r="O234" s="97"/>
      <c r="P234" s="97"/>
      <c r="Q234" s="97"/>
      <c r="R234" s="97"/>
      <c r="S234" s="97"/>
      <c r="T234" s="97"/>
      <c r="U234" s="97"/>
      <c r="V234" s="97"/>
      <c r="W234" s="97"/>
      <c r="X234" s="97"/>
      <c r="Y234" s="97"/>
      <c r="Z234" s="97"/>
      <c r="AA234" s="97"/>
      <c r="AB234" s="97"/>
      <c r="AC234" s="97"/>
      <c r="AD234" s="97"/>
      <c r="AE234" s="97"/>
      <c r="AF234" s="97"/>
      <c r="AG234" s="97"/>
      <c r="AH234" s="97"/>
      <c r="AI234" s="97"/>
      <c r="AJ234" s="97"/>
      <c r="AK234" s="97"/>
      <c r="AL234" s="97"/>
      <c r="AM234" s="97"/>
      <c r="AN234" s="97"/>
      <c r="AO234" s="97"/>
      <c r="AP234" s="97"/>
      <c r="AQ234" s="97"/>
      <c r="AR234" s="97"/>
      <c r="AS234" s="97"/>
      <c r="AT234" s="97"/>
      <c r="AU234" s="97"/>
      <c r="AV234" s="97"/>
      <c r="AW234" s="97"/>
      <c r="AX234" s="97"/>
      <c r="AY234" s="97"/>
      <c r="AZ234" s="97"/>
      <c r="BA234" s="97"/>
      <c r="BB234" s="97"/>
      <c r="BC234" s="97"/>
      <c r="BD234" s="97"/>
      <c r="BE234" s="97"/>
      <c r="BF234" s="97"/>
      <c r="BG234" s="97"/>
      <c r="BH234" s="97"/>
      <c r="BI234" s="97"/>
      <c r="BJ234" s="97"/>
      <c r="BK234" s="97"/>
      <c r="BL234" s="97"/>
      <c r="BM234" s="97"/>
      <c r="BN234" s="97"/>
      <c r="BO234" s="97"/>
      <c r="BP234" s="97"/>
      <c r="BQ234" s="97"/>
      <c r="BR234" s="97"/>
      <c r="BS234" s="97"/>
      <c r="BT234" s="97"/>
      <c r="BU234" s="97"/>
      <c r="BV234" s="97"/>
      <c r="BW234" s="97"/>
      <c r="BX234" s="97"/>
      <c r="BY234" s="97"/>
      <c r="BZ234" s="97"/>
      <c r="CA234" s="97"/>
      <c r="CB234" s="97"/>
      <c r="CC234" s="97"/>
      <c r="CD234" s="97"/>
      <c r="CE234" s="97"/>
      <c r="CF234" s="97"/>
      <c r="CG234" s="97"/>
      <c r="CH234" s="97"/>
      <c r="CI234" s="97"/>
      <c r="CJ234" s="97"/>
      <c r="CK234" s="97"/>
      <c r="CL234" s="97"/>
      <c r="CM234" s="97"/>
      <c r="CN234" s="97"/>
      <c r="CO234" s="97"/>
      <c r="CP234" s="97"/>
      <c r="CQ234" s="97"/>
      <c r="CR234" s="97"/>
      <c r="CS234" s="97"/>
      <c r="CT234" s="97"/>
      <c r="CU234" s="97"/>
      <c r="CV234" s="97"/>
      <c r="CW234" s="97"/>
      <c r="CX234" s="97"/>
      <c r="CY234" s="97"/>
      <c r="CZ234" s="97"/>
      <c r="DA234" s="97"/>
      <c r="DB234" s="97"/>
      <c r="DC234" s="97"/>
      <c r="DD234" s="97"/>
      <c r="DE234" s="97"/>
      <c r="DF234" s="97"/>
      <c r="DG234" s="97"/>
      <c r="DH234" s="97"/>
      <c r="DI234" s="97"/>
      <c r="DJ234" s="97"/>
      <c r="DK234" s="97"/>
      <c r="DL234" s="97"/>
      <c r="DM234" s="97"/>
      <c r="DN234" s="97"/>
      <c r="DO234" s="97"/>
      <c r="DP234" s="97"/>
      <c r="DQ234" s="97"/>
      <c r="DR234" s="97"/>
      <c r="DS234" s="97"/>
      <c r="DT234" s="97"/>
      <c r="DU234" s="97"/>
      <c r="DV234" s="97"/>
      <c r="DW234" s="97"/>
      <c r="DX234" s="97"/>
      <c r="DY234" s="97"/>
      <c r="DZ234" s="97"/>
      <c r="EA234" s="97"/>
      <c r="EB234" s="97"/>
      <c r="EC234" s="97"/>
      <c r="ED234" s="97"/>
      <c r="EE234" s="97"/>
      <c r="EF234" s="97"/>
      <c r="EG234" s="97"/>
      <c r="EH234" s="97"/>
      <c r="EI234" s="97"/>
    </row>
    <row r="235" spans="1:139">
      <c r="A235" s="97"/>
      <c r="B235" s="97"/>
      <c r="C235" s="97"/>
      <c r="D235" s="97"/>
      <c r="E235" s="97"/>
      <c r="F235" s="97"/>
      <c r="G235" s="97"/>
      <c r="H235" s="97"/>
      <c r="I235" s="97"/>
      <c r="J235" s="97"/>
      <c r="K235" s="97"/>
      <c r="L235" s="97"/>
      <c r="M235" s="97"/>
      <c r="N235" s="97"/>
      <c r="O235" s="97"/>
      <c r="P235" s="97"/>
      <c r="Q235" s="97"/>
      <c r="R235" s="97"/>
      <c r="S235" s="97"/>
      <c r="T235" s="97"/>
      <c r="U235" s="97"/>
      <c r="V235" s="97"/>
      <c r="W235" s="97"/>
      <c r="X235" s="97"/>
      <c r="Y235" s="97"/>
      <c r="Z235" s="97"/>
      <c r="AA235" s="97"/>
      <c r="AB235" s="97"/>
      <c r="AC235" s="97"/>
      <c r="AD235" s="97"/>
      <c r="AE235" s="97"/>
      <c r="AF235" s="97"/>
      <c r="AG235" s="97"/>
      <c r="AH235" s="97"/>
      <c r="AI235" s="97"/>
      <c r="AJ235" s="97"/>
      <c r="AK235" s="97"/>
      <c r="AL235" s="97"/>
      <c r="AM235" s="97"/>
      <c r="AN235" s="97"/>
      <c r="AO235" s="97"/>
      <c r="AP235" s="97"/>
      <c r="AQ235" s="97"/>
      <c r="AR235" s="97"/>
      <c r="AS235" s="97"/>
      <c r="AT235" s="97"/>
      <c r="AU235" s="97"/>
      <c r="AV235" s="97"/>
      <c r="AW235" s="97"/>
      <c r="AX235" s="97"/>
      <c r="AY235" s="97"/>
      <c r="AZ235" s="97"/>
      <c r="BA235" s="97"/>
      <c r="BB235" s="97"/>
      <c r="BC235" s="97"/>
      <c r="BD235" s="97"/>
      <c r="BE235" s="97"/>
      <c r="BF235" s="97"/>
      <c r="BG235" s="97"/>
      <c r="BH235" s="97"/>
      <c r="BI235" s="97"/>
      <c r="BJ235" s="97"/>
      <c r="BK235" s="97"/>
      <c r="BL235" s="97"/>
      <c r="BM235" s="97"/>
      <c r="BN235" s="97"/>
      <c r="BO235" s="97"/>
      <c r="BP235" s="97"/>
      <c r="BQ235" s="97"/>
      <c r="BR235" s="97"/>
      <c r="BS235" s="97"/>
      <c r="BT235" s="97"/>
      <c r="BU235" s="97"/>
      <c r="BV235" s="97"/>
      <c r="BW235" s="97"/>
      <c r="BX235" s="97"/>
      <c r="BY235" s="97"/>
      <c r="BZ235" s="97"/>
      <c r="CA235" s="97"/>
      <c r="CB235" s="97"/>
      <c r="CC235" s="97"/>
      <c r="CD235" s="97"/>
      <c r="CE235" s="97"/>
      <c r="CF235" s="97"/>
      <c r="CG235" s="97"/>
      <c r="CH235" s="97"/>
      <c r="CI235" s="97"/>
      <c r="CJ235" s="97"/>
      <c r="CK235" s="97"/>
      <c r="CL235" s="97"/>
      <c r="CM235" s="97"/>
      <c r="CN235" s="97"/>
      <c r="CO235" s="97"/>
      <c r="CP235" s="97"/>
      <c r="CQ235" s="97"/>
      <c r="CR235" s="97"/>
      <c r="CS235" s="97"/>
      <c r="CT235" s="97"/>
      <c r="CU235" s="97"/>
      <c r="CV235" s="97"/>
      <c r="CW235" s="97"/>
      <c r="CX235" s="97"/>
      <c r="CY235" s="97"/>
      <c r="CZ235" s="97"/>
      <c r="DA235" s="97"/>
      <c r="DB235" s="97"/>
      <c r="DC235" s="97"/>
      <c r="DD235" s="97"/>
      <c r="DE235" s="97"/>
      <c r="DF235" s="97"/>
      <c r="DG235" s="97"/>
      <c r="DH235" s="97"/>
      <c r="DI235" s="97"/>
      <c r="DJ235" s="97"/>
      <c r="DK235" s="97"/>
      <c r="DL235" s="97"/>
      <c r="DM235" s="97"/>
      <c r="DN235" s="97"/>
      <c r="DO235" s="97"/>
      <c r="DP235" s="97"/>
      <c r="DQ235" s="97"/>
      <c r="DR235" s="97"/>
      <c r="DS235" s="97"/>
      <c r="DT235" s="97"/>
      <c r="DU235" s="97"/>
      <c r="DV235" s="97"/>
      <c r="DW235" s="97"/>
      <c r="DX235" s="97"/>
      <c r="DY235" s="97"/>
      <c r="DZ235" s="97"/>
      <c r="EA235" s="97"/>
      <c r="EB235" s="97"/>
      <c r="EC235" s="97"/>
      <c r="ED235" s="97"/>
      <c r="EE235" s="97"/>
      <c r="EF235" s="97"/>
      <c r="EG235" s="97"/>
      <c r="EH235" s="97"/>
      <c r="EI235" s="97"/>
    </row>
    <row r="236" spans="1:139">
      <c r="A236" s="97"/>
      <c r="B236" s="97"/>
      <c r="C236" s="97"/>
      <c r="D236" s="97"/>
      <c r="E236" s="97"/>
      <c r="F236" s="97"/>
      <c r="G236" s="97"/>
      <c r="H236" s="97"/>
      <c r="I236" s="97"/>
      <c r="J236" s="97"/>
      <c r="K236" s="97"/>
      <c r="L236" s="97"/>
      <c r="M236" s="97"/>
      <c r="N236" s="97"/>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97"/>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c r="BX236" s="97"/>
      <c r="BY236" s="97"/>
      <c r="BZ236" s="97"/>
      <c r="CA236" s="97"/>
      <c r="CB236" s="97"/>
      <c r="CC236" s="97"/>
      <c r="CD236" s="97"/>
      <c r="CE236" s="97"/>
      <c r="CF236" s="97"/>
      <c r="CG236" s="97"/>
      <c r="CH236" s="97"/>
      <c r="CI236" s="97"/>
      <c r="CJ236" s="97"/>
      <c r="CK236" s="97"/>
      <c r="CL236" s="97"/>
      <c r="CM236" s="97"/>
      <c r="CN236" s="97"/>
      <c r="CO236" s="97"/>
      <c r="CP236" s="97"/>
      <c r="CQ236" s="97"/>
      <c r="CR236" s="97"/>
      <c r="CS236" s="97"/>
      <c r="CT236" s="97"/>
      <c r="CU236" s="97"/>
      <c r="CV236" s="97"/>
      <c r="CW236" s="97"/>
      <c r="CX236" s="97"/>
      <c r="CY236" s="97"/>
      <c r="CZ236" s="97"/>
      <c r="DA236" s="97"/>
      <c r="DB236" s="97"/>
      <c r="DC236" s="97"/>
      <c r="DD236" s="97"/>
      <c r="DE236" s="97"/>
      <c r="DF236" s="97"/>
      <c r="DG236" s="97"/>
      <c r="DH236" s="97"/>
      <c r="DI236" s="97"/>
      <c r="DJ236" s="97"/>
      <c r="DK236" s="97"/>
      <c r="DL236" s="97"/>
      <c r="DM236" s="97"/>
      <c r="DN236" s="97"/>
      <c r="DO236" s="97"/>
      <c r="DP236" s="97"/>
      <c r="DQ236" s="97"/>
      <c r="DR236" s="97"/>
      <c r="DS236" s="97"/>
      <c r="DT236" s="97"/>
      <c r="DU236" s="97"/>
      <c r="DV236" s="97"/>
      <c r="DW236" s="97"/>
      <c r="DX236" s="97"/>
      <c r="DY236" s="97"/>
      <c r="DZ236" s="97"/>
      <c r="EA236" s="97"/>
      <c r="EB236" s="97"/>
      <c r="EC236" s="97"/>
      <c r="ED236" s="97"/>
      <c r="EE236" s="97"/>
      <c r="EF236" s="97"/>
      <c r="EG236" s="97"/>
      <c r="EH236" s="97"/>
      <c r="EI236" s="97"/>
    </row>
    <row r="237" spans="1:139">
      <c r="A237" s="97"/>
      <c r="B237" s="97"/>
      <c r="C237" s="97"/>
      <c r="D237" s="97"/>
      <c r="E237" s="97"/>
      <c r="F237" s="97"/>
      <c r="G237" s="97"/>
      <c r="H237" s="97"/>
      <c r="I237" s="97"/>
      <c r="J237" s="97"/>
      <c r="K237" s="97"/>
      <c r="L237" s="97"/>
      <c r="M237" s="97"/>
      <c r="N237" s="97"/>
      <c r="O237" s="97"/>
      <c r="P237" s="97"/>
      <c r="Q237" s="97"/>
      <c r="R237" s="97"/>
      <c r="S237" s="97"/>
      <c r="T237" s="97"/>
      <c r="U237" s="97"/>
      <c r="V237" s="97"/>
      <c r="W237" s="97"/>
      <c r="X237" s="97"/>
      <c r="Y237" s="97"/>
      <c r="Z237" s="97"/>
      <c r="AA237" s="97"/>
      <c r="AB237" s="97"/>
      <c r="AC237" s="97"/>
      <c r="AD237" s="97"/>
      <c r="AE237" s="97"/>
      <c r="AF237" s="97"/>
      <c r="AG237" s="97"/>
      <c r="AH237" s="97"/>
      <c r="AI237" s="97"/>
      <c r="AJ237" s="97"/>
      <c r="AK237" s="97"/>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97"/>
      <c r="CA237" s="97"/>
      <c r="CB237" s="97"/>
      <c r="CC237" s="97"/>
      <c r="CD237" s="97"/>
      <c r="CE237" s="97"/>
      <c r="CF237" s="97"/>
      <c r="CG237" s="97"/>
      <c r="CH237" s="97"/>
      <c r="CI237" s="97"/>
      <c r="CJ237" s="97"/>
      <c r="CK237" s="97"/>
      <c r="CL237" s="97"/>
      <c r="CM237" s="97"/>
      <c r="CN237" s="97"/>
      <c r="CO237" s="97"/>
      <c r="CP237" s="97"/>
      <c r="CQ237" s="97"/>
      <c r="CR237" s="97"/>
      <c r="CS237" s="97"/>
      <c r="CT237" s="97"/>
      <c r="CU237" s="97"/>
      <c r="CV237" s="97"/>
      <c r="CW237" s="97"/>
      <c r="CX237" s="97"/>
      <c r="CY237" s="97"/>
      <c r="CZ237" s="97"/>
      <c r="DA237" s="97"/>
      <c r="DB237" s="97"/>
      <c r="DC237" s="97"/>
      <c r="DD237" s="97"/>
      <c r="DE237" s="97"/>
      <c r="DF237" s="97"/>
      <c r="DG237" s="97"/>
      <c r="DH237" s="97"/>
      <c r="DI237" s="97"/>
      <c r="DJ237" s="97"/>
      <c r="DK237" s="97"/>
      <c r="DL237" s="97"/>
      <c r="DM237" s="97"/>
      <c r="DN237" s="97"/>
      <c r="DO237" s="97"/>
      <c r="DP237" s="97"/>
      <c r="DQ237" s="97"/>
      <c r="DR237" s="97"/>
      <c r="DS237" s="97"/>
      <c r="DT237" s="97"/>
      <c r="DU237" s="97"/>
      <c r="DV237" s="97"/>
      <c r="DW237" s="97"/>
      <c r="DX237" s="97"/>
      <c r="DY237" s="97"/>
      <c r="DZ237" s="97"/>
      <c r="EA237" s="97"/>
      <c r="EB237" s="97"/>
      <c r="EC237" s="97"/>
      <c r="ED237" s="97"/>
      <c r="EE237" s="97"/>
      <c r="EF237" s="97"/>
      <c r="EG237" s="97"/>
      <c r="EH237" s="97"/>
      <c r="EI237" s="97"/>
    </row>
    <row r="238" spans="1:139">
      <c r="A238" s="97"/>
      <c r="B238" s="97"/>
      <c r="C238" s="97"/>
      <c r="D238" s="97"/>
      <c r="E238" s="97"/>
      <c r="F238" s="97"/>
      <c r="G238" s="97"/>
      <c r="H238" s="97"/>
      <c r="I238" s="97"/>
      <c r="J238" s="97"/>
      <c r="K238" s="97"/>
      <c r="L238" s="97"/>
      <c r="M238" s="97"/>
      <c r="N238" s="97"/>
      <c r="O238" s="97"/>
      <c r="P238" s="97"/>
      <c r="Q238" s="97"/>
      <c r="R238" s="97"/>
      <c r="S238" s="97"/>
      <c r="T238" s="97"/>
      <c r="U238" s="97"/>
      <c r="V238" s="97"/>
      <c r="W238" s="97"/>
      <c r="X238" s="97"/>
      <c r="Y238" s="97"/>
      <c r="Z238" s="97"/>
      <c r="AA238" s="97"/>
      <c r="AB238" s="97"/>
      <c r="AC238" s="97"/>
      <c r="AD238" s="97"/>
      <c r="AE238" s="97"/>
      <c r="AF238" s="97"/>
      <c r="AG238" s="97"/>
      <c r="AH238" s="97"/>
      <c r="AI238" s="97"/>
      <c r="AJ238" s="97"/>
      <c r="AK238" s="97"/>
      <c r="AL238" s="97"/>
      <c r="AM238" s="97"/>
      <c r="AN238" s="97"/>
      <c r="AO238" s="97"/>
      <c r="AP238" s="97"/>
      <c r="AQ238" s="97"/>
      <c r="AR238" s="97"/>
      <c r="AS238" s="97"/>
      <c r="AT238" s="97"/>
      <c r="AU238" s="97"/>
      <c r="AV238" s="97"/>
      <c r="AW238" s="97"/>
      <c r="AX238" s="97"/>
      <c r="AY238" s="97"/>
      <c r="AZ238" s="97"/>
      <c r="BA238" s="97"/>
      <c r="BB238" s="97"/>
      <c r="BC238" s="97"/>
      <c r="BD238" s="97"/>
      <c r="BE238" s="97"/>
      <c r="BF238" s="97"/>
      <c r="BG238" s="97"/>
      <c r="BH238" s="97"/>
      <c r="BI238" s="97"/>
      <c r="BJ238" s="97"/>
      <c r="BK238" s="97"/>
      <c r="BL238" s="97"/>
      <c r="BM238" s="97"/>
      <c r="BN238" s="97"/>
      <c r="BO238" s="97"/>
      <c r="BP238" s="97"/>
      <c r="BQ238" s="97"/>
      <c r="BR238" s="97"/>
      <c r="BS238" s="97"/>
      <c r="BT238" s="97"/>
      <c r="BU238" s="97"/>
      <c r="BV238" s="97"/>
      <c r="BW238" s="97"/>
      <c r="BX238" s="97"/>
      <c r="BY238" s="97"/>
      <c r="BZ238" s="97"/>
      <c r="CA238" s="97"/>
      <c r="CB238" s="97"/>
      <c r="CC238" s="97"/>
      <c r="CD238" s="97"/>
      <c r="CE238" s="97"/>
      <c r="CF238" s="97"/>
      <c r="CG238" s="97"/>
      <c r="CH238" s="97"/>
      <c r="CI238" s="97"/>
      <c r="CJ238" s="97"/>
      <c r="CK238" s="97"/>
      <c r="CL238" s="97"/>
      <c r="CM238" s="97"/>
      <c r="CN238" s="97"/>
      <c r="CO238" s="97"/>
      <c r="CP238" s="97"/>
      <c r="CQ238" s="97"/>
      <c r="CR238" s="97"/>
      <c r="CS238" s="97"/>
      <c r="CT238" s="97"/>
      <c r="CU238" s="97"/>
      <c r="CV238" s="97"/>
      <c r="CW238" s="97"/>
      <c r="CX238" s="97"/>
      <c r="CY238" s="97"/>
      <c r="CZ238" s="97"/>
      <c r="DA238" s="97"/>
      <c r="DB238" s="97"/>
      <c r="DC238" s="97"/>
      <c r="DD238" s="97"/>
      <c r="DE238" s="97"/>
      <c r="DF238" s="97"/>
      <c r="DG238" s="97"/>
      <c r="DH238" s="97"/>
      <c r="DI238" s="97"/>
      <c r="DJ238" s="97"/>
      <c r="DK238" s="97"/>
      <c r="DL238" s="97"/>
      <c r="DM238" s="97"/>
      <c r="DN238" s="97"/>
      <c r="DO238" s="97"/>
      <c r="DP238" s="97"/>
      <c r="DQ238" s="97"/>
      <c r="DR238" s="97"/>
      <c r="DS238" s="97"/>
      <c r="DT238" s="97"/>
      <c r="DU238" s="97"/>
      <c r="DV238" s="97"/>
      <c r="DW238" s="97"/>
      <c r="DX238" s="97"/>
      <c r="DY238" s="97"/>
      <c r="DZ238" s="97"/>
      <c r="EA238" s="97"/>
      <c r="EB238" s="97"/>
      <c r="EC238" s="97"/>
      <c r="ED238" s="97"/>
      <c r="EE238" s="97"/>
      <c r="EF238" s="97"/>
      <c r="EG238" s="97"/>
      <c r="EH238" s="97"/>
      <c r="EI238" s="97"/>
    </row>
    <row r="239" spans="1:139">
      <c r="A239" s="97"/>
      <c r="B239" s="97"/>
      <c r="C239" s="97"/>
      <c r="D239" s="97"/>
      <c r="E239" s="97"/>
      <c r="F239" s="97"/>
      <c r="G239" s="97"/>
      <c r="H239" s="97"/>
      <c r="I239" s="97"/>
      <c r="J239" s="97"/>
      <c r="K239" s="97"/>
      <c r="L239" s="97"/>
      <c r="M239" s="97"/>
      <c r="N239" s="97"/>
      <c r="O239" s="97"/>
      <c r="P239" s="97"/>
      <c r="Q239" s="97"/>
      <c r="R239" s="97"/>
      <c r="S239" s="97"/>
      <c r="T239" s="97"/>
      <c r="U239" s="97"/>
      <c r="V239" s="97"/>
      <c r="W239" s="97"/>
      <c r="X239" s="97"/>
      <c r="Y239" s="97"/>
      <c r="Z239" s="97"/>
      <c r="AA239" s="97"/>
      <c r="AB239" s="97"/>
      <c r="AC239" s="97"/>
      <c r="AD239" s="97"/>
      <c r="AE239" s="97"/>
      <c r="AF239" s="97"/>
      <c r="AG239" s="97"/>
      <c r="AH239" s="97"/>
      <c r="AI239" s="97"/>
      <c r="AJ239" s="97"/>
      <c r="AK239" s="97"/>
      <c r="AL239" s="97"/>
      <c r="AM239" s="97"/>
      <c r="AN239" s="97"/>
      <c r="AO239" s="97"/>
      <c r="AP239" s="97"/>
      <c r="AQ239" s="97"/>
      <c r="AR239" s="97"/>
      <c r="AS239" s="97"/>
      <c r="AT239" s="97"/>
      <c r="AU239" s="97"/>
      <c r="AV239" s="97"/>
      <c r="AW239" s="97"/>
      <c r="AX239" s="97"/>
      <c r="AY239" s="97"/>
      <c r="AZ239" s="97"/>
      <c r="BA239" s="97"/>
      <c r="BB239" s="97"/>
      <c r="BC239" s="97"/>
      <c r="BD239" s="97"/>
      <c r="BE239" s="97"/>
      <c r="BF239" s="97"/>
      <c r="BG239" s="97"/>
      <c r="BH239" s="97"/>
      <c r="BI239" s="97"/>
      <c r="BJ239" s="97"/>
      <c r="BK239" s="97"/>
      <c r="BL239" s="97"/>
      <c r="BM239" s="97"/>
      <c r="BN239" s="97"/>
      <c r="BO239" s="97"/>
      <c r="BP239" s="97"/>
      <c r="BQ239" s="97"/>
      <c r="BR239" s="97"/>
      <c r="BS239" s="97"/>
      <c r="BT239" s="97"/>
      <c r="BU239" s="97"/>
      <c r="BV239" s="97"/>
      <c r="BW239" s="97"/>
      <c r="BX239" s="97"/>
      <c r="BY239" s="97"/>
      <c r="BZ239" s="97"/>
      <c r="CA239" s="97"/>
      <c r="CB239" s="97"/>
      <c r="CC239" s="97"/>
      <c r="CD239" s="97"/>
      <c r="CE239" s="97"/>
      <c r="CF239" s="97"/>
      <c r="CG239" s="97"/>
      <c r="CH239" s="97"/>
      <c r="CI239" s="97"/>
      <c r="CJ239" s="97"/>
      <c r="CK239" s="97"/>
      <c r="CL239" s="97"/>
      <c r="CM239" s="97"/>
      <c r="CN239" s="97"/>
      <c r="CO239" s="97"/>
      <c r="CP239" s="97"/>
      <c r="CQ239" s="97"/>
      <c r="CR239" s="97"/>
      <c r="CS239" s="97"/>
      <c r="CT239" s="97"/>
      <c r="CU239" s="97"/>
      <c r="CV239" s="97"/>
      <c r="CW239" s="97"/>
      <c r="CX239" s="97"/>
      <c r="CY239" s="97"/>
      <c r="CZ239" s="97"/>
      <c r="DA239" s="97"/>
      <c r="DB239" s="97"/>
      <c r="DC239" s="97"/>
      <c r="DD239" s="97"/>
      <c r="DE239" s="97"/>
      <c r="DF239" s="97"/>
      <c r="DG239" s="97"/>
      <c r="DH239" s="97"/>
      <c r="DI239" s="97"/>
      <c r="DJ239" s="97"/>
      <c r="DK239" s="97"/>
      <c r="DL239" s="97"/>
      <c r="DM239" s="97"/>
      <c r="DN239" s="97"/>
      <c r="DO239" s="97"/>
      <c r="DP239" s="97"/>
      <c r="DQ239" s="97"/>
      <c r="DR239" s="97"/>
      <c r="DS239" s="97"/>
      <c r="DT239" s="97"/>
      <c r="DU239" s="97"/>
      <c r="DV239" s="97"/>
      <c r="DW239" s="97"/>
      <c r="DX239" s="97"/>
      <c r="DY239" s="97"/>
      <c r="DZ239" s="97"/>
      <c r="EA239" s="97"/>
      <c r="EB239" s="97"/>
      <c r="EC239" s="97"/>
      <c r="ED239" s="97"/>
      <c r="EE239" s="97"/>
      <c r="EF239" s="97"/>
      <c r="EG239" s="97"/>
      <c r="EH239" s="97"/>
      <c r="EI239" s="97"/>
    </row>
    <row r="240" spans="1:139">
      <c r="A240" s="97"/>
      <c r="B240" s="97"/>
      <c r="C240" s="97"/>
      <c r="D240" s="97"/>
      <c r="E240" s="97"/>
      <c r="F240" s="97"/>
      <c r="G240" s="97"/>
      <c r="H240" s="97"/>
      <c r="I240" s="97"/>
      <c r="J240" s="97"/>
      <c r="K240" s="97"/>
      <c r="L240" s="97"/>
      <c r="M240" s="97"/>
      <c r="N240" s="97"/>
      <c r="O240" s="97"/>
      <c r="P240" s="97"/>
      <c r="Q240" s="97"/>
      <c r="R240" s="97"/>
      <c r="S240" s="97"/>
      <c r="T240" s="97"/>
      <c r="U240" s="97"/>
      <c r="V240" s="97"/>
      <c r="W240" s="97"/>
      <c r="X240" s="97"/>
      <c r="Y240" s="97"/>
      <c r="Z240" s="97"/>
      <c r="AA240" s="97"/>
      <c r="AB240" s="97"/>
      <c r="AC240" s="97"/>
      <c r="AD240" s="97"/>
      <c r="AE240" s="97"/>
      <c r="AF240" s="97"/>
      <c r="AG240" s="97"/>
      <c r="AH240" s="97"/>
      <c r="AI240" s="97"/>
      <c r="AJ240" s="97"/>
      <c r="AK240" s="97"/>
      <c r="AL240" s="97"/>
      <c r="AM240" s="97"/>
      <c r="AN240" s="97"/>
      <c r="AO240" s="97"/>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c r="BM240" s="97"/>
      <c r="BN240" s="97"/>
      <c r="BO240" s="97"/>
      <c r="BP240" s="97"/>
      <c r="BQ240" s="97"/>
      <c r="BR240" s="97"/>
      <c r="BS240" s="97"/>
      <c r="BT240" s="97"/>
      <c r="BU240" s="97"/>
      <c r="BV240" s="97"/>
      <c r="BW240" s="97"/>
      <c r="BX240" s="97"/>
      <c r="BY240" s="97"/>
      <c r="BZ240" s="97"/>
      <c r="CA240" s="97"/>
      <c r="CB240" s="97"/>
      <c r="CC240" s="97"/>
      <c r="CD240" s="97"/>
      <c r="CE240" s="97"/>
      <c r="CF240" s="97"/>
      <c r="CG240" s="97"/>
      <c r="CH240" s="97"/>
      <c r="CI240" s="97"/>
      <c r="CJ240" s="97"/>
      <c r="CK240" s="97"/>
      <c r="CL240" s="97"/>
      <c r="CM240" s="97"/>
      <c r="CN240" s="97"/>
      <c r="CO240" s="97"/>
      <c r="CP240" s="97"/>
      <c r="CQ240" s="97"/>
      <c r="CR240" s="97"/>
      <c r="CS240" s="97"/>
      <c r="CT240" s="97"/>
      <c r="CU240" s="97"/>
      <c r="CV240" s="97"/>
      <c r="CW240" s="97"/>
      <c r="CX240" s="97"/>
      <c r="CY240" s="97"/>
      <c r="CZ240" s="97"/>
      <c r="DA240" s="97"/>
      <c r="DB240" s="97"/>
      <c r="DC240" s="97"/>
      <c r="DD240" s="97"/>
      <c r="DE240" s="97"/>
      <c r="DF240" s="97"/>
      <c r="DG240" s="97"/>
      <c r="DH240" s="97"/>
      <c r="DI240" s="97"/>
      <c r="DJ240" s="97"/>
      <c r="DK240" s="97"/>
      <c r="DL240" s="97"/>
      <c r="DM240" s="97"/>
      <c r="DN240" s="97"/>
      <c r="DO240" s="97"/>
      <c r="DP240" s="97"/>
      <c r="DQ240" s="97"/>
      <c r="DR240" s="97"/>
      <c r="DS240" s="97"/>
      <c r="DT240" s="97"/>
      <c r="DU240" s="97"/>
      <c r="DV240" s="97"/>
      <c r="DW240" s="97"/>
      <c r="DX240" s="97"/>
      <c r="DY240" s="97"/>
      <c r="DZ240" s="97"/>
      <c r="EA240" s="97"/>
      <c r="EB240" s="97"/>
      <c r="EC240" s="97"/>
      <c r="ED240" s="97"/>
      <c r="EE240" s="97"/>
      <c r="EF240" s="97"/>
      <c r="EG240" s="97"/>
      <c r="EH240" s="97"/>
      <c r="EI240" s="97"/>
    </row>
    <row r="241" spans="1:139">
      <c r="A241" s="97"/>
      <c r="B241" s="97"/>
      <c r="C241" s="97"/>
      <c r="D241" s="97"/>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97"/>
      <c r="AC241" s="97"/>
      <c r="AD241" s="97"/>
      <c r="AE241" s="97"/>
      <c r="AF241" s="97"/>
      <c r="AG241" s="97"/>
      <c r="AH241" s="97"/>
      <c r="AI241" s="97"/>
      <c r="AJ241" s="97"/>
      <c r="AK241" s="97"/>
      <c r="AL241" s="97"/>
      <c r="AM241" s="97"/>
      <c r="AN241" s="97"/>
      <c r="AO241" s="97"/>
      <c r="AP241" s="97"/>
      <c r="AQ241" s="97"/>
      <c r="AR241" s="97"/>
      <c r="AS241" s="97"/>
      <c r="AT241" s="97"/>
      <c r="AU241" s="97"/>
      <c r="AV241" s="97"/>
      <c r="AW241" s="97"/>
      <c r="AX241" s="97"/>
      <c r="AY241" s="97"/>
      <c r="AZ241" s="97"/>
      <c r="BA241" s="97"/>
      <c r="BB241" s="97"/>
      <c r="BC241" s="97"/>
      <c r="BD241" s="97"/>
      <c r="BE241" s="97"/>
      <c r="BF241" s="97"/>
      <c r="BG241" s="97"/>
      <c r="BH241" s="97"/>
      <c r="BI241" s="97"/>
      <c r="BJ241" s="97"/>
      <c r="BK241" s="97"/>
      <c r="BL241" s="97"/>
      <c r="BM241" s="97"/>
      <c r="BN241" s="97"/>
      <c r="BO241" s="97"/>
      <c r="BP241" s="97"/>
      <c r="BQ241" s="97"/>
      <c r="BR241" s="97"/>
      <c r="BS241" s="97"/>
      <c r="BT241" s="97"/>
      <c r="BU241" s="97"/>
      <c r="BV241" s="97"/>
      <c r="BW241" s="97"/>
      <c r="BX241" s="97"/>
      <c r="BY241" s="97"/>
      <c r="BZ241" s="97"/>
      <c r="CA241" s="97"/>
      <c r="CB241" s="97"/>
      <c r="CC241" s="97"/>
      <c r="CD241" s="97"/>
      <c r="CE241" s="97"/>
      <c r="CF241" s="97"/>
      <c r="CG241" s="97"/>
      <c r="CH241" s="97"/>
      <c r="CI241" s="97"/>
      <c r="CJ241" s="97"/>
      <c r="CK241" s="97"/>
      <c r="CL241" s="97"/>
      <c r="CM241" s="97"/>
      <c r="CN241" s="97"/>
      <c r="CO241" s="97"/>
      <c r="CP241" s="97"/>
      <c r="CQ241" s="97"/>
      <c r="CR241" s="97"/>
      <c r="CS241" s="97"/>
      <c r="CT241" s="97"/>
      <c r="CU241" s="97"/>
      <c r="CV241" s="97"/>
      <c r="CW241" s="97"/>
      <c r="CX241" s="97"/>
      <c r="CY241" s="97"/>
      <c r="CZ241" s="97"/>
      <c r="DA241" s="97"/>
      <c r="DB241" s="97"/>
      <c r="DC241" s="97"/>
      <c r="DD241" s="97"/>
      <c r="DE241" s="97"/>
      <c r="DF241" s="97"/>
      <c r="DG241" s="97"/>
      <c r="DH241" s="97"/>
      <c r="DI241" s="97"/>
      <c r="DJ241" s="97"/>
      <c r="DK241" s="97"/>
      <c r="DL241" s="97"/>
      <c r="DM241" s="97"/>
      <c r="DN241" s="97"/>
      <c r="DO241" s="97"/>
      <c r="DP241" s="97"/>
      <c r="DQ241" s="97"/>
      <c r="DR241" s="97"/>
      <c r="DS241" s="97"/>
      <c r="DT241" s="97"/>
      <c r="DU241" s="97"/>
      <c r="DV241" s="97"/>
      <c r="DW241" s="97"/>
      <c r="DX241" s="97"/>
      <c r="DY241" s="97"/>
      <c r="DZ241" s="97"/>
      <c r="EA241" s="97"/>
      <c r="EB241" s="97"/>
      <c r="EC241" s="97"/>
      <c r="ED241" s="97"/>
      <c r="EE241" s="97"/>
      <c r="EF241" s="97"/>
      <c r="EG241" s="97"/>
      <c r="EH241" s="97"/>
      <c r="EI241" s="97"/>
    </row>
    <row r="242" spans="1:139">
      <c r="A242" s="97"/>
      <c r="B242" s="97"/>
      <c r="C242" s="97"/>
      <c r="D242" s="97"/>
      <c r="E242" s="97"/>
      <c r="F242" s="97"/>
      <c r="G242" s="97"/>
      <c r="H242" s="97"/>
      <c r="I242" s="97"/>
      <c r="J242" s="97"/>
      <c r="K242" s="97"/>
      <c r="L242" s="97"/>
      <c r="M242" s="97"/>
      <c r="N242" s="97"/>
      <c r="O242" s="97"/>
      <c r="P242" s="97"/>
      <c r="Q242" s="97"/>
      <c r="R242" s="97"/>
      <c r="S242" s="97"/>
      <c r="T242" s="97"/>
      <c r="U242" s="97"/>
      <c r="V242" s="97"/>
      <c r="W242" s="97"/>
      <c r="X242" s="97"/>
      <c r="Y242" s="97"/>
      <c r="Z242" s="97"/>
      <c r="AA242" s="97"/>
      <c r="AB242" s="97"/>
      <c r="AC242" s="97"/>
      <c r="AD242" s="97"/>
      <c r="AE242" s="97"/>
      <c r="AF242" s="97"/>
      <c r="AG242" s="97"/>
      <c r="AH242" s="97"/>
      <c r="AI242" s="97"/>
      <c r="AJ242" s="97"/>
      <c r="AK242" s="97"/>
      <c r="AL242" s="97"/>
      <c r="AM242" s="97"/>
      <c r="AN242" s="97"/>
      <c r="AO242" s="97"/>
      <c r="AP242" s="97"/>
      <c r="AQ242" s="97"/>
      <c r="AR242" s="97"/>
      <c r="AS242" s="97"/>
      <c r="AT242" s="97"/>
      <c r="AU242" s="97"/>
      <c r="AV242" s="97"/>
      <c r="AW242" s="97"/>
      <c r="AX242" s="97"/>
      <c r="AY242" s="97"/>
      <c r="AZ242" s="97"/>
      <c r="BA242" s="97"/>
      <c r="BB242" s="97"/>
      <c r="BC242" s="97"/>
      <c r="BD242" s="97"/>
      <c r="BE242" s="97"/>
      <c r="BF242" s="97"/>
      <c r="BG242" s="97"/>
      <c r="BH242" s="97"/>
      <c r="BI242" s="97"/>
      <c r="BJ242" s="97"/>
      <c r="BK242" s="97"/>
      <c r="BL242" s="97"/>
      <c r="BM242" s="97"/>
      <c r="BN242" s="97"/>
      <c r="BO242" s="97"/>
      <c r="BP242" s="97"/>
      <c r="BQ242" s="97"/>
      <c r="BR242" s="97"/>
      <c r="BS242" s="97"/>
      <c r="BT242" s="97"/>
      <c r="BU242" s="97"/>
      <c r="BV242" s="97"/>
      <c r="BW242" s="97"/>
      <c r="BX242" s="97"/>
      <c r="BY242" s="97"/>
      <c r="BZ242" s="97"/>
      <c r="CA242" s="97"/>
      <c r="CB242" s="97"/>
      <c r="CC242" s="97"/>
      <c r="CD242" s="97"/>
      <c r="CE242" s="97"/>
      <c r="CF242" s="97"/>
      <c r="CG242" s="97"/>
      <c r="CH242" s="97"/>
      <c r="CI242" s="97"/>
      <c r="CJ242" s="97"/>
      <c r="CK242" s="97"/>
      <c r="CL242" s="97"/>
      <c r="CM242" s="97"/>
      <c r="CN242" s="97"/>
      <c r="CO242" s="97"/>
      <c r="CP242" s="97"/>
      <c r="CQ242" s="97"/>
      <c r="CR242" s="97"/>
      <c r="CS242" s="97"/>
      <c r="CT242" s="97"/>
      <c r="CU242" s="97"/>
      <c r="CV242" s="97"/>
      <c r="CW242" s="97"/>
      <c r="CX242" s="97"/>
      <c r="CY242" s="97"/>
      <c r="CZ242" s="97"/>
      <c r="DA242" s="97"/>
      <c r="DB242" s="97"/>
      <c r="DC242" s="97"/>
      <c r="DD242" s="97"/>
      <c r="DE242" s="97"/>
      <c r="DF242" s="97"/>
      <c r="DG242" s="97"/>
      <c r="DH242" s="97"/>
      <c r="DI242" s="97"/>
      <c r="DJ242" s="97"/>
      <c r="DK242" s="97"/>
      <c r="DL242" s="97"/>
      <c r="DM242" s="97"/>
      <c r="DN242" s="97"/>
      <c r="DO242" s="97"/>
      <c r="DP242" s="97"/>
      <c r="DQ242" s="97"/>
      <c r="DR242" s="97"/>
      <c r="DS242" s="97"/>
      <c r="DT242" s="97"/>
      <c r="DU242" s="97"/>
      <c r="DV242" s="97"/>
      <c r="DW242" s="97"/>
      <c r="DX242" s="97"/>
      <c r="DY242" s="97"/>
      <c r="DZ242" s="97"/>
      <c r="EA242" s="97"/>
      <c r="EB242" s="97"/>
      <c r="EC242" s="97"/>
      <c r="ED242" s="97"/>
      <c r="EE242" s="97"/>
      <c r="EF242" s="97"/>
      <c r="EG242" s="97"/>
      <c r="EH242" s="97"/>
      <c r="EI242" s="97"/>
    </row>
    <row r="243" spans="1:139">
      <c r="A243" s="97"/>
      <c r="B243" s="97"/>
      <c r="C243" s="97"/>
      <c r="D243" s="97"/>
      <c r="E243" s="97"/>
      <c r="F243" s="97"/>
      <c r="G243" s="97"/>
      <c r="H243" s="97"/>
      <c r="I243" s="97"/>
      <c r="J243" s="97"/>
      <c r="K243" s="97"/>
      <c r="L243" s="97"/>
      <c r="M243" s="97"/>
      <c r="N243" s="97"/>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97"/>
      <c r="AQ243" s="97"/>
      <c r="AR243" s="97"/>
      <c r="AS243" s="97"/>
      <c r="AT243" s="97"/>
      <c r="AU243" s="97"/>
      <c r="AV243" s="97"/>
      <c r="AW243" s="97"/>
      <c r="AX243" s="97"/>
      <c r="AY243" s="97"/>
      <c r="AZ243" s="97"/>
      <c r="BA243" s="97"/>
      <c r="BB243" s="97"/>
      <c r="BC243" s="97"/>
      <c r="BD243" s="97"/>
      <c r="BE243" s="97"/>
      <c r="BF243" s="97"/>
      <c r="BG243" s="97"/>
      <c r="BH243" s="97"/>
      <c r="BI243" s="97"/>
      <c r="BJ243" s="97"/>
      <c r="BK243" s="97"/>
      <c r="BL243" s="97"/>
      <c r="BM243" s="97"/>
      <c r="BN243" s="97"/>
      <c r="BO243" s="97"/>
      <c r="BP243" s="97"/>
      <c r="BQ243" s="97"/>
      <c r="BR243" s="97"/>
      <c r="BS243" s="97"/>
      <c r="BT243" s="97"/>
      <c r="BU243" s="97"/>
      <c r="BV243" s="97"/>
      <c r="BW243" s="97"/>
      <c r="BX243" s="97"/>
      <c r="BY243" s="97"/>
      <c r="BZ243" s="97"/>
      <c r="CA243" s="97"/>
      <c r="CB243" s="97"/>
      <c r="CC243" s="97"/>
      <c r="CD243" s="97"/>
      <c r="CE243" s="97"/>
      <c r="CF243" s="97"/>
      <c r="CG243" s="97"/>
      <c r="CH243" s="97"/>
      <c r="CI243" s="97"/>
      <c r="CJ243" s="97"/>
      <c r="CK243" s="97"/>
      <c r="CL243" s="97"/>
      <c r="CM243" s="97"/>
      <c r="CN243" s="97"/>
      <c r="CO243" s="97"/>
      <c r="CP243" s="97"/>
      <c r="CQ243" s="97"/>
      <c r="CR243" s="97"/>
      <c r="CS243" s="97"/>
      <c r="CT243" s="97"/>
      <c r="CU243" s="97"/>
      <c r="CV243" s="97"/>
      <c r="CW243" s="97"/>
      <c r="CX243" s="97"/>
      <c r="CY243" s="97"/>
      <c r="CZ243" s="97"/>
      <c r="DA243" s="97"/>
      <c r="DB243" s="97"/>
      <c r="DC243" s="97"/>
      <c r="DD243" s="97"/>
      <c r="DE243" s="97"/>
      <c r="DF243" s="97"/>
      <c r="DG243" s="97"/>
      <c r="DH243" s="97"/>
      <c r="DI243" s="97"/>
      <c r="DJ243" s="97"/>
      <c r="DK243" s="97"/>
      <c r="DL243" s="97"/>
      <c r="DM243" s="97"/>
      <c r="DN243" s="97"/>
      <c r="DO243" s="97"/>
      <c r="DP243" s="97"/>
      <c r="DQ243" s="97"/>
      <c r="DR243" s="97"/>
      <c r="DS243" s="97"/>
      <c r="DT243" s="97"/>
      <c r="DU243" s="97"/>
      <c r="DV243" s="97"/>
      <c r="DW243" s="97"/>
      <c r="DX243" s="97"/>
      <c r="DY243" s="97"/>
      <c r="DZ243" s="97"/>
      <c r="EA243" s="97"/>
      <c r="EB243" s="97"/>
      <c r="EC243" s="97"/>
      <c r="ED243" s="97"/>
      <c r="EE243" s="97"/>
      <c r="EF243" s="97"/>
      <c r="EG243" s="97"/>
      <c r="EH243" s="97"/>
      <c r="EI243" s="97"/>
    </row>
    <row r="244" spans="1:139">
      <c r="A244" s="97"/>
      <c r="B244" s="97"/>
      <c r="C244" s="97"/>
      <c r="D244" s="97"/>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97"/>
      <c r="AQ244" s="97"/>
      <c r="AR244" s="97"/>
      <c r="AS244" s="97"/>
      <c r="AT244" s="97"/>
      <c r="AU244" s="97"/>
      <c r="AV244" s="97"/>
      <c r="AW244" s="97"/>
      <c r="AX244" s="97"/>
      <c r="AY244" s="97"/>
      <c r="AZ244" s="97"/>
      <c r="BA244" s="97"/>
      <c r="BB244" s="97"/>
      <c r="BC244" s="97"/>
      <c r="BD244" s="97"/>
      <c r="BE244" s="97"/>
      <c r="BF244" s="97"/>
      <c r="BG244" s="97"/>
      <c r="BH244" s="97"/>
      <c r="BI244" s="97"/>
      <c r="BJ244" s="97"/>
      <c r="BK244" s="97"/>
      <c r="BL244" s="97"/>
      <c r="BM244" s="97"/>
      <c r="BN244" s="97"/>
      <c r="BO244" s="97"/>
      <c r="BP244" s="97"/>
      <c r="BQ244" s="97"/>
      <c r="BR244" s="97"/>
      <c r="BS244" s="97"/>
      <c r="BT244" s="97"/>
      <c r="BU244" s="97"/>
      <c r="BV244" s="97"/>
      <c r="BW244" s="97"/>
      <c r="BX244" s="97"/>
      <c r="BY244" s="97"/>
      <c r="BZ244" s="97"/>
      <c r="CA244" s="97"/>
      <c r="CB244" s="97"/>
      <c r="CC244" s="97"/>
      <c r="CD244" s="97"/>
      <c r="CE244" s="97"/>
      <c r="CF244" s="97"/>
      <c r="CG244" s="97"/>
      <c r="CH244" s="97"/>
      <c r="CI244" s="97"/>
      <c r="CJ244" s="97"/>
      <c r="CK244" s="97"/>
      <c r="CL244" s="97"/>
      <c r="CM244" s="97"/>
      <c r="CN244" s="97"/>
      <c r="CO244" s="97"/>
      <c r="CP244" s="97"/>
      <c r="CQ244" s="97"/>
      <c r="CR244" s="97"/>
      <c r="CS244" s="97"/>
      <c r="CT244" s="97"/>
      <c r="CU244" s="97"/>
      <c r="CV244" s="97"/>
      <c r="CW244" s="97"/>
      <c r="CX244" s="97"/>
      <c r="CY244" s="97"/>
      <c r="CZ244" s="97"/>
      <c r="DA244" s="97"/>
      <c r="DB244" s="97"/>
      <c r="DC244" s="97"/>
      <c r="DD244" s="97"/>
      <c r="DE244" s="97"/>
      <c r="DF244" s="97"/>
      <c r="DG244" s="97"/>
      <c r="DH244" s="97"/>
      <c r="DI244" s="97"/>
      <c r="DJ244" s="97"/>
      <c r="DK244" s="97"/>
      <c r="DL244" s="97"/>
      <c r="DM244" s="97"/>
      <c r="DN244" s="97"/>
      <c r="DO244" s="97"/>
      <c r="DP244" s="97"/>
      <c r="DQ244" s="97"/>
      <c r="DR244" s="97"/>
      <c r="DS244" s="97"/>
      <c r="DT244" s="97"/>
      <c r="DU244" s="97"/>
      <c r="DV244" s="97"/>
      <c r="DW244" s="97"/>
      <c r="DX244" s="97"/>
      <c r="DY244" s="97"/>
      <c r="DZ244" s="97"/>
      <c r="EA244" s="97"/>
      <c r="EB244" s="97"/>
      <c r="EC244" s="97"/>
      <c r="ED244" s="97"/>
      <c r="EE244" s="97"/>
      <c r="EF244" s="97"/>
      <c r="EG244" s="97"/>
      <c r="EH244" s="97"/>
      <c r="EI244" s="97"/>
    </row>
    <row r="245" spans="1:139">
      <c r="A245" s="97"/>
      <c r="B245" s="97"/>
      <c r="C245" s="97"/>
      <c r="D245" s="97"/>
      <c r="E245" s="97"/>
      <c r="F245" s="97"/>
      <c r="G245" s="97"/>
      <c r="H245" s="97"/>
      <c r="I245" s="97"/>
      <c r="J245" s="97"/>
      <c r="K245" s="97"/>
      <c r="L245" s="97"/>
      <c r="M245" s="97"/>
      <c r="N245" s="97"/>
      <c r="O245" s="97"/>
      <c r="P245" s="97"/>
      <c r="Q245" s="97"/>
      <c r="R245" s="97"/>
      <c r="S245" s="97"/>
      <c r="T245" s="97"/>
      <c r="U245" s="97"/>
      <c r="V245" s="97"/>
      <c r="W245" s="97"/>
      <c r="X245" s="97"/>
      <c r="Y245" s="97"/>
      <c r="Z245" s="97"/>
      <c r="AA245" s="97"/>
      <c r="AB245" s="97"/>
      <c r="AC245" s="97"/>
      <c r="AD245" s="97"/>
      <c r="AE245" s="97"/>
      <c r="AF245" s="97"/>
      <c r="AG245" s="97"/>
      <c r="AH245" s="97"/>
      <c r="AI245" s="97"/>
      <c r="AJ245" s="97"/>
      <c r="AK245" s="97"/>
      <c r="AL245" s="97"/>
      <c r="AM245" s="97"/>
      <c r="AN245" s="97"/>
      <c r="AO245" s="97"/>
      <c r="AP245" s="97"/>
      <c r="AQ245" s="97"/>
      <c r="AR245" s="97"/>
      <c r="AS245" s="97"/>
      <c r="AT245" s="97"/>
      <c r="AU245" s="97"/>
      <c r="AV245" s="97"/>
      <c r="AW245" s="97"/>
      <c r="AX245" s="97"/>
      <c r="AY245" s="97"/>
      <c r="AZ245" s="97"/>
      <c r="BA245" s="97"/>
      <c r="BB245" s="97"/>
      <c r="BC245" s="97"/>
      <c r="BD245" s="97"/>
      <c r="BE245" s="97"/>
      <c r="BF245" s="97"/>
      <c r="BG245" s="97"/>
      <c r="BH245" s="97"/>
      <c r="BI245" s="97"/>
      <c r="BJ245" s="97"/>
      <c r="BK245" s="97"/>
      <c r="BL245" s="97"/>
      <c r="BM245" s="97"/>
      <c r="BN245" s="97"/>
      <c r="BO245" s="97"/>
      <c r="BP245" s="97"/>
      <c r="BQ245" s="97"/>
      <c r="BR245" s="97"/>
      <c r="BS245" s="97"/>
      <c r="BT245" s="97"/>
      <c r="BU245" s="97"/>
      <c r="BV245" s="97"/>
      <c r="BW245" s="97"/>
      <c r="BX245" s="97"/>
      <c r="BY245" s="97"/>
      <c r="BZ245" s="97"/>
      <c r="CA245" s="97"/>
      <c r="CB245" s="97"/>
      <c r="CC245" s="97"/>
      <c r="CD245" s="97"/>
      <c r="CE245" s="97"/>
      <c r="CF245" s="97"/>
      <c r="CG245" s="97"/>
      <c r="CH245" s="97"/>
      <c r="CI245" s="97"/>
      <c r="CJ245" s="97"/>
      <c r="CK245" s="97"/>
      <c r="CL245" s="97"/>
      <c r="CM245" s="97"/>
      <c r="CN245" s="97"/>
      <c r="CO245" s="97"/>
      <c r="CP245" s="97"/>
      <c r="CQ245" s="97"/>
      <c r="CR245" s="97"/>
      <c r="CS245" s="97"/>
      <c r="CT245" s="97"/>
      <c r="CU245" s="97"/>
      <c r="CV245" s="97"/>
      <c r="CW245" s="97"/>
      <c r="CX245" s="97"/>
      <c r="CY245" s="97"/>
      <c r="CZ245" s="97"/>
      <c r="DA245" s="97"/>
      <c r="DB245" s="97"/>
      <c r="DC245" s="97"/>
      <c r="DD245" s="97"/>
      <c r="DE245" s="97"/>
      <c r="DF245" s="97"/>
      <c r="DG245" s="97"/>
      <c r="DH245" s="97"/>
      <c r="DI245" s="97"/>
      <c r="DJ245" s="97"/>
      <c r="DK245" s="97"/>
      <c r="DL245" s="97"/>
      <c r="DM245" s="97"/>
      <c r="DN245" s="97"/>
      <c r="DO245" s="97"/>
      <c r="DP245" s="97"/>
      <c r="DQ245" s="97"/>
      <c r="DR245" s="97"/>
      <c r="DS245" s="97"/>
      <c r="DT245" s="97"/>
      <c r="DU245" s="97"/>
      <c r="DV245" s="97"/>
      <c r="DW245" s="97"/>
      <c r="DX245" s="97"/>
      <c r="DY245" s="97"/>
      <c r="DZ245" s="97"/>
      <c r="EA245" s="97"/>
      <c r="EB245" s="97"/>
      <c r="EC245" s="97"/>
      <c r="ED245" s="97"/>
      <c r="EE245" s="97"/>
      <c r="EF245" s="97"/>
      <c r="EG245" s="97"/>
      <c r="EH245" s="97"/>
      <c r="EI245" s="97"/>
    </row>
    <row r="246" spans="1:139">
      <c r="A246" s="97"/>
      <c r="B246" s="97"/>
      <c r="C246" s="97"/>
      <c r="D246" s="97"/>
      <c r="E246" s="97"/>
      <c r="F246" s="97"/>
      <c r="G246" s="97"/>
      <c r="H246" s="97"/>
      <c r="I246" s="97"/>
      <c r="J246" s="97"/>
      <c r="K246" s="97"/>
      <c r="L246" s="97"/>
      <c r="M246" s="97"/>
      <c r="N246" s="97"/>
      <c r="O246" s="97"/>
      <c r="P246" s="97"/>
      <c r="Q246" s="97"/>
      <c r="R246" s="97"/>
      <c r="S246" s="97"/>
      <c r="T246" s="97"/>
      <c r="U246" s="97"/>
      <c r="V246" s="97"/>
      <c r="W246" s="97"/>
      <c r="X246" s="97"/>
      <c r="Y246" s="97"/>
      <c r="Z246" s="97"/>
      <c r="AA246" s="97"/>
      <c r="AB246" s="97"/>
      <c r="AC246" s="97"/>
      <c r="AD246" s="97"/>
      <c r="AE246" s="97"/>
      <c r="AF246" s="97"/>
      <c r="AG246" s="97"/>
      <c r="AH246" s="97"/>
      <c r="AI246" s="97"/>
      <c r="AJ246" s="97"/>
      <c r="AK246" s="97"/>
      <c r="AL246" s="97"/>
      <c r="AM246" s="97"/>
      <c r="AN246" s="97"/>
      <c r="AO246" s="97"/>
      <c r="AP246" s="97"/>
      <c r="AQ246" s="97"/>
      <c r="AR246" s="97"/>
      <c r="AS246" s="97"/>
      <c r="AT246" s="97"/>
      <c r="AU246" s="97"/>
      <c r="AV246" s="97"/>
      <c r="AW246" s="97"/>
      <c r="AX246" s="97"/>
      <c r="AY246" s="97"/>
      <c r="AZ246" s="97"/>
      <c r="BA246" s="97"/>
      <c r="BB246" s="97"/>
      <c r="BC246" s="97"/>
      <c r="BD246" s="97"/>
      <c r="BE246" s="97"/>
      <c r="BF246" s="97"/>
      <c r="BG246" s="97"/>
      <c r="BH246" s="97"/>
      <c r="BI246" s="97"/>
      <c r="BJ246" s="97"/>
      <c r="BK246" s="97"/>
      <c r="BL246" s="97"/>
      <c r="BM246" s="97"/>
      <c r="BN246" s="97"/>
      <c r="BO246" s="97"/>
      <c r="BP246" s="97"/>
      <c r="BQ246" s="97"/>
      <c r="BR246" s="97"/>
      <c r="BS246" s="97"/>
      <c r="BT246" s="97"/>
      <c r="BU246" s="97"/>
      <c r="BV246" s="97"/>
      <c r="BW246" s="97"/>
      <c r="BX246" s="97"/>
      <c r="BY246" s="97"/>
      <c r="BZ246" s="97"/>
      <c r="CA246" s="97"/>
      <c r="CB246" s="97"/>
      <c r="CC246" s="97"/>
      <c r="CD246" s="97"/>
      <c r="CE246" s="97"/>
      <c r="CF246" s="97"/>
      <c r="CG246" s="97"/>
      <c r="CH246" s="97"/>
      <c r="CI246" s="97"/>
      <c r="CJ246" s="97"/>
      <c r="CK246" s="97"/>
      <c r="CL246" s="97"/>
      <c r="CM246" s="97"/>
      <c r="CN246" s="97"/>
      <c r="CO246" s="97"/>
      <c r="CP246" s="97"/>
      <c r="CQ246" s="97"/>
      <c r="CR246" s="97"/>
      <c r="CS246" s="97"/>
      <c r="CT246" s="97"/>
      <c r="CU246" s="97"/>
      <c r="CV246" s="97"/>
      <c r="CW246" s="97"/>
      <c r="CX246" s="97"/>
      <c r="CY246" s="97"/>
      <c r="CZ246" s="97"/>
      <c r="DA246" s="97"/>
      <c r="DB246" s="97"/>
      <c r="DC246" s="97"/>
      <c r="DD246" s="97"/>
      <c r="DE246" s="97"/>
      <c r="DF246" s="97"/>
      <c r="DG246" s="97"/>
      <c r="DH246" s="97"/>
      <c r="DI246" s="97"/>
      <c r="DJ246" s="97"/>
      <c r="DK246" s="97"/>
      <c r="DL246" s="97"/>
      <c r="DM246" s="97"/>
      <c r="DN246" s="97"/>
      <c r="DO246" s="97"/>
      <c r="DP246" s="97"/>
      <c r="DQ246" s="97"/>
      <c r="DR246" s="97"/>
      <c r="DS246" s="97"/>
      <c r="DT246" s="97"/>
      <c r="DU246" s="97"/>
      <c r="DV246" s="97"/>
      <c r="DW246" s="97"/>
      <c r="DX246" s="97"/>
      <c r="DY246" s="97"/>
      <c r="DZ246" s="97"/>
      <c r="EA246" s="97"/>
      <c r="EB246" s="97"/>
      <c r="EC246" s="97"/>
      <c r="ED246" s="97"/>
      <c r="EE246" s="97"/>
      <c r="EF246" s="97"/>
      <c r="EG246" s="97"/>
      <c r="EH246" s="97"/>
      <c r="EI246" s="97"/>
    </row>
    <row r="247" spans="1:139">
      <c r="A247" s="97"/>
      <c r="B247" s="97"/>
      <c r="C247" s="97"/>
      <c r="D247" s="97"/>
      <c r="E247" s="97"/>
      <c r="F247" s="97"/>
      <c r="G247" s="97"/>
      <c r="H247" s="97"/>
      <c r="I247" s="97"/>
      <c r="J247" s="97"/>
      <c r="K247" s="97"/>
      <c r="L247" s="97"/>
      <c r="M247" s="97"/>
      <c r="N247" s="97"/>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97"/>
      <c r="AQ247" s="97"/>
      <c r="AR247" s="97"/>
      <c r="AS247" s="97"/>
      <c r="AT247" s="97"/>
      <c r="AU247" s="97"/>
      <c r="AV247" s="97"/>
      <c r="AW247" s="97"/>
      <c r="AX247" s="97"/>
      <c r="AY247" s="97"/>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c r="BX247" s="97"/>
      <c r="BY247" s="97"/>
      <c r="BZ247" s="97"/>
      <c r="CA247" s="97"/>
      <c r="CB247" s="97"/>
      <c r="CC247" s="97"/>
      <c r="CD247" s="97"/>
      <c r="CE247" s="97"/>
      <c r="CF247" s="97"/>
      <c r="CG247" s="97"/>
      <c r="CH247" s="97"/>
      <c r="CI247" s="97"/>
      <c r="CJ247" s="97"/>
      <c r="CK247" s="97"/>
      <c r="CL247" s="97"/>
      <c r="CM247" s="97"/>
      <c r="CN247" s="97"/>
      <c r="CO247" s="97"/>
      <c r="CP247" s="97"/>
      <c r="CQ247" s="97"/>
      <c r="CR247" s="97"/>
      <c r="CS247" s="97"/>
      <c r="CT247" s="97"/>
      <c r="CU247" s="97"/>
      <c r="CV247" s="97"/>
      <c r="CW247" s="97"/>
      <c r="CX247" s="97"/>
      <c r="CY247" s="97"/>
      <c r="CZ247" s="97"/>
      <c r="DA247" s="97"/>
      <c r="DB247" s="97"/>
      <c r="DC247" s="97"/>
      <c r="DD247" s="97"/>
      <c r="DE247" s="97"/>
      <c r="DF247" s="97"/>
      <c r="DG247" s="97"/>
      <c r="DH247" s="97"/>
      <c r="DI247" s="97"/>
      <c r="DJ247" s="97"/>
      <c r="DK247" s="97"/>
      <c r="DL247" s="97"/>
      <c r="DM247" s="97"/>
      <c r="DN247" s="97"/>
      <c r="DO247" s="97"/>
      <c r="DP247" s="97"/>
      <c r="DQ247" s="97"/>
      <c r="DR247" s="97"/>
      <c r="DS247" s="97"/>
      <c r="DT247" s="97"/>
      <c r="DU247" s="97"/>
      <c r="DV247" s="97"/>
      <c r="DW247" s="97"/>
      <c r="DX247" s="97"/>
      <c r="DY247" s="97"/>
      <c r="DZ247" s="97"/>
      <c r="EA247" s="97"/>
      <c r="EB247" s="97"/>
      <c r="EC247" s="97"/>
      <c r="ED247" s="97"/>
      <c r="EE247" s="97"/>
      <c r="EF247" s="97"/>
      <c r="EG247" s="97"/>
      <c r="EH247" s="97"/>
      <c r="EI247" s="97"/>
    </row>
    <row r="248" spans="1:139">
      <c r="A248" s="97"/>
      <c r="B248" s="97"/>
      <c r="C248" s="97"/>
      <c r="D248" s="97"/>
      <c r="E248" s="97"/>
      <c r="F248" s="97"/>
      <c r="G248" s="97"/>
      <c r="H248" s="97"/>
      <c r="I248" s="97"/>
      <c r="J248" s="97"/>
      <c r="K248" s="97"/>
      <c r="L248" s="97"/>
      <c r="M248" s="97"/>
      <c r="N248" s="97"/>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97"/>
      <c r="AQ248" s="97"/>
      <c r="AR248" s="97"/>
      <c r="AS248" s="97"/>
      <c r="AT248" s="97"/>
      <c r="AU248" s="97"/>
      <c r="AV248" s="97"/>
      <c r="AW248" s="97"/>
      <c r="AX248" s="97"/>
      <c r="AY248" s="97"/>
      <c r="AZ248" s="97"/>
      <c r="BA248" s="97"/>
      <c r="BB248" s="97"/>
      <c r="BC248" s="97"/>
      <c r="BD248" s="97"/>
      <c r="BE248" s="97"/>
      <c r="BF248" s="97"/>
      <c r="BG248" s="97"/>
      <c r="BH248" s="97"/>
      <c r="BI248" s="97"/>
      <c r="BJ248" s="97"/>
      <c r="BK248" s="97"/>
      <c r="BL248" s="97"/>
      <c r="BM248" s="97"/>
      <c r="BN248" s="97"/>
      <c r="BO248" s="97"/>
      <c r="BP248" s="97"/>
      <c r="BQ248" s="97"/>
      <c r="BR248" s="97"/>
      <c r="BS248" s="97"/>
      <c r="BT248" s="97"/>
      <c r="BU248" s="97"/>
      <c r="BV248" s="97"/>
      <c r="BW248" s="97"/>
      <c r="BX248" s="97"/>
      <c r="BY248" s="97"/>
      <c r="BZ248" s="97"/>
      <c r="CA248" s="97"/>
      <c r="CB248" s="97"/>
      <c r="CC248" s="97"/>
      <c r="CD248" s="97"/>
      <c r="CE248" s="97"/>
      <c r="CF248" s="97"/>
      <c r="CG248" s="97"/>
      <c r="CH248" s="97"/>
      <c r="CI248" s="97"/>
      <c r="CJ248" s="97"/>
      <c r="CK248" s="97"/>
      <c r="CL248" s="97"/>
      <c r="CM248" s="97"/>
      <c r="CN248" s="97"/>
      <c r="CO248" s="97"/>
      <c r="CP248" s="97"/>
      <c r="CQ248" s="97"/>
      <c r="CR248" s="97"/>
      <c r="CS248" s="97"/>
      <c r="CT248" s="97"/>
      <c r="CU248" s="97"/>
      <c r="CV248" s="97"/>
      <c r="CW248" s="97"/>
      <c r="CX248" s="97"/>
      <c r="CY248" s="97"/>
      <c r="CZ248" s="97"/>
      <c r="DA248" s="97"/>
      <c r="DB248" s="97"/>
      <c r="DC248" s="97"/>
      <c r="DD248" s="97"/>
      <c r="DE248" s="97"/>
      <c r="DF248" s="97"/>
      <c r="DG248" s="97"/>
      <c r="DH248" s="97"/>
      <c r="DI248" s="97"/>
      <c r="DJ248" s="97"/>
      <c r="DK248" s="97"/>
      <c r="DL248" s="97"/>
      <c r="DM248" s="97"/>
      <c r="DN248" s="97"/>
      <c r="DO248" s="97"/>
      <c r="DP248" s="97"/>
      <c r="DQ248" s="97"/>
      <c r="DR248" s="97"/>
      <c r="DS248" s="97"/>
      <c r="DT248" s="97"/>
      <c r="DU248" s="97"/>
      <c r="DV248" s="97"/>
      <c r="DW248" s="97"/>
      <c r="DX248" s="97"/>
      <c r="DY248" s="97"/>
      <c r="DZ248" s="97"/>
      <c r="EA248" s="97"/>
      <c r="EB248" s="97"/>
      <c r="EC248" s="97"/>
      <c r="ED248" s="97"/>
      <c r="EE248" s="97"/>
      <c r="EF248" s="97"/>
      <c r="EG248" s="97"/>
      <c r="EH248" s="97"/>
      <c r="EI248" s="97"/>
    </row>
    <row r="249" spans="1:139">
      <c r="A249" s="97"/>
      <c r="B249" s="97"/>
      <c r="C249" s="97"/>
      <c r="D249" s="97"/>
      <c r="E249" s="97"/>
      <c r="F249" s="97"/>
      <c r="G249" s="97"/>
      <c r="H249" s="97"/>
      <c r="I249" s="97"/>
      <c r="J249" s="97"/>
      <c r="K249" s="97"/>
      <c r="L249" s="97"/>
      <c r="M249" s="97"/>
      <c r="N249" s="97"/>
      <c r="O249" s="97"/>
      <c r="P249" s="97"/>
      <c r="Q249" s="97"/>
      <c r="R249" s="97"/>
      <c r="S249" s="97"/>
      <c r="T249" s="97"/>
      <c r="U249" s="97"/>
      <c r="V249" s="97"/>
      <c r="W249" s="97"/>
      <c r="X249" s="97"/>
      <c r="Y249" s="97"/>
      <c r="Z249" s="97"/>
      <c r="AA249" s="97"/>
      <c r="AB249" s="97"/>
      <c r="AC249" s="97"/>
      <c r="AD249" s="97"/>
      <c r="AE249" s="97"/>
      <c r="AF249" s="97"/>
      <c r="AG249" s="97"/>
      <c r="AH249" s="97"/>
      <c r="AI249" s="97"/>
      <c r="AJ249" s="97"/>
      <c r="AK249" s="97"/>
      <c r="AL249" s="97"/>
      <c r="AM249" s="97"/>
      <c r="AN249" s="97"/>
      <c r="AO249" s="97"/>
      <c r="AP249" s="97"/>
      <c r="AQ249" s="97"/>
      <c r="AR249" s="97"/>
      <c r="AS249" s="97"/>
      <c r="AT249" s="97"/>
      <c r="AU249" s="97"/>
      <c r="AV249" s="97"/>
      <c r="AW249" s="97"/>
      <c r="AX249" s="97"/>
      <c r="AY249" s="97"/>
      <c r="AZ249" s="97"/>
      <c r="BA249" s="97"/>
      <c r="BB249" s="97"/>
      <c r="BC249" s="97"/>
      <c r="BD249" s="97"/>
      <c r="BE249" s="97"/>
      <c r="BF249" s="97"/>
      <c r="BG249" s="97"/>
      <c r="BH249" s="97"/>
      <c r="BI249" s="97"/>
      <c r="BJ249" s="97"/>
      <c r="BK249" s="97"/>
      <c r="BL249" s="97"/>
      <c r="BM249" s="97"/>
      <c r="BN249" s="97"/>
      <c r="BO249" s="97"/>
      <c r="BP249" s="97"/>
      <c r="BQ249" s="97"/>
      <c r="BR249" s="97"/>
      <c r="BS249" s="97"/>
      <c r="BT249" s="97"/>
      <c r="BU249" s="97"/>
      <c r="BV249" s="97"/>
      <c r="BW249" s="97"/>
      <c r="BX249" s="97"/>
      <c r="BY249" s="97"/>
      <c r="BZ249" s="97"/>
      <c r="CA249" s="97"/>
      <c r="CB249" s="97"/>
      <c r="CC249" s="97"/>
      <c r="CD249" s="97"/>
      <c r="CE249" s="97"/>
      <c r="CF249" s="97"/>
      <c r="CG249" s="97"/>
      <c r="CH249" s="97"/>
      <c r="CI249" s="97"/>
      <c r="CJ249" s="97"/>
      <c r="CK249" s="97"/>
      <c r="CL249" s="97"/>
      <c r="CM249" s="97"/>
      <c r="CN249" s="97"/>
      <c r="CO249" s="97"/>
      <c r="CP249" s="97"/>
      <c r="CQ249" s="97"/>
      <c r="CR249" s="97"/>
      <c r="CS249" s="97"/>
      <c r="CT249" s="97"/>
      <c r="CU249" s="97"/>
      <c r="CV249" s="97"/>
      <c r="CW249" s="97"/>
      <c r="CX249" s="97"/>
      <c r="CY249" s="97"/>
      <c r="CZ249" s="97"/>
      <c r="DA249" s="97"/>
      <c r="DB249" s="97"/>
      <c r="DC249" s="97"/>
      <c r="DD249" s="97"/>
      <c r="DE249" s="97"/>
      <c r="DF249" s="97"/>
      <c r="DG249" s="97"/>
      <c r="DH249" s="97"/>
      <c r="DI249" s="97"/>
      <c r="DJ249" s="97"/>
      <c r="DK249" s="97"/>
      <c r="DL249" s="97"/>
      <c r="DM249" s="97"/>
      <c r="DN249" s="97"/>
      <c r="DO249" s="97"/>
      <c r="DP249" s="97"/>
      <c r="DQ249" s="97"/>
      <c r="DR249" s="97"/>
      <c r="DS249" s="97"/>
      <c r="DT249" s="97"/>
      <c r="DU249" s="97"/>
      <c r="DV249" s="97"/>
      <c r="DW249" s="97"/>
      <c r="DX249" s="97"/>
      <c r="DY249" s="97"/>
      <c r="DZ249" s="97"/>
      <c r="EA249" s="97"/>
      <c r="EB249" s="97"/>
      <c r="EC249" s="97"/>
      <c r="ED249" s="97"/>
      <c r="EE249" s="97"/>
      <c r="EF249" s="97"/>
      <c r="EG249" s="97"/>
      <c r="EH249" s="97"/>
      <c r="EI249" s="97"/>
    </row>
    <row r="250" spans="1:139">
      <c r="A250" s="97"/>
      <c r="B250" s="97"/>
      <c r="C250" s="97"/>
      <c r="D250" s="97"/>
      <c r="E250" s="97"/>
      <c r="F250" s="97"/>
      <c r="G250" s="97"/>
      <c r="H250" s="97"/>
      <c r="I250" s="97"/>
      <c r="J250" s="97"/>
      <c r="K250" s="97"/>
      <c r="L250" s="97"/>
      <c r="M250" s="97"/>
      <c r="N250" s="97"/>
      <c r="O250" s="97"/>
      <c r="P250" s="97"/>
      <c r="Q250" s="97"/>
      <c r="R250" s="97"/>
      <c r="S250" s="97"/>
      <c r="T250" s="97"/>
      <c r="U250" s="97"/>
      <c r="V250" s="97"/>
      <c r="W250" s="97"/>
      <c r="X250" s="97"/>
      <c r="Y250" s="97"/>
      <c r="Z250" s="97"/>
      <c r="AA250" s="97"/>
      <c r="AB250" s="97"/>
      <c r="AC250" s="97"/>
      <c r="AD250" s="97"/>
      <c r="AE250" s="97"/>
      <c r="AF250" s="97"/>
      <c r="AG250" s="97"/>
      <c r="AH250" s="97"/>
      <c r="AI250" s="97"/>
      <c r="AJ250" s="97"/>
      <c r="AK250" s="97"/>
      <c r="AL250" s="97"/>
      <c r="AM250" s="97"/>
      <c r="AN250" s="97"/>
      <c r="AO250" s="97"/>
      <c r="AP250" s="97"/>
      <c r="AQ250" s="97"/>
      <c r="AR250" s="97"/>
      <c r="AS250" s="97"/>
      <c r="AT250" s="97"/>
      <c r="AU250" s="97"/>
      <c r="AV250" s="97"/>
      <c r="AW250" s="97"/>
      <c r="AX250" s="97"/>
      <c r="AY250" s="97"/>
      <c r="AZ250" s="97"/>
      <c r="BA250" s="97"/>
      <c r="BB250" s="97"/>
      <c r="BC250" s="97"/>
      <c r="BD250" s="97"/>
      <c r="BE250" s="97"/>
      <c r="BF250" s="97"/>
      <c r="BG250" s="97"/>
      <c r="BH250" s="97"/>
      <c r="BI250" s="97"/>
      <c r="BJ250" s="97"/>
      <c r="BK250" s="97"/>
      <c r="BL250" s="97"/>
      <c r="BM250" s="97"/>
      <c r="BN250" s="97"/>
      <c r="BO250" s="97"/>
      <c r="BP250" s="97"/>
      <c r="BQ250" s="97"/>
      <c r="BR250" s="97"/>
      <c r="BS250" s="97"/>
      <c r="BT250" s="97"/>
      <c r="BU250" s="97"/>
      <c r="BV250" s="97"/>
      <c r="BW250" s="97"/>
      <c r="BX250" s="97"/>
      <c r="BY250" s="97"/>
      <c r="BZ250" s="97"/>
      <c r="CA250" s="97"/>
      <c r="CB250" s="97"/>
      <c r="CC250" s="97"/>
      <c r="CD250" s="97"/>
      <c r="CE250" s="97"/>
      <c r="CF250" s="97"/>
      <c r="CG250" s="97"/>
      <c r="CH250" s="97"/>
      <c r="CI250" s="97"/>
      <c r="CJ250" s="97"/>
      <c r="CK250" s="97"/>
      <c r="CL250" s="97"/>
      <c r="CM250" s="97"/>
      <c r="CN250" s="97"/>
      <c r="CO250" s="97"/>
      <c r="CP250" s="97"/>
      <c r="CQ250" s="97"/>
      <c r="CR250" s="97"/>
      <c r="CS250" s="97"/>
      <c r="CT250" s="97"/>
      <c r="CU250" s="97"/>
      <c r="CV250" s="97"/>
      <c r="CW250" s="97"/>
      <c r="CX250" s="97"/>
      <c r="CY250" s="97"/>
      <c r="CZ250" s="97"/>
      <c r="DA250" s="97"/>
      <c r="DB250" s="97"/>
      <c r="DC250" s="97"/>
      <c r="DD250" s="97"/>
      <c r="DE250" s="97"/>
      <c r="DF250" s="97"/>
      <c r="DG250" s="97"/>
      <c r="DH250" s="97"/>
      <c r="DI250" s="97"/>
      <c r="DJ250" s="97"/>
      <c r="DK250" s="97"/>
      <c r="DL250" s="97"/>
      <c r="DM250" s="97"/>
      <c r="DN250" s="97"/>
      <c r="DO250" s="97"/>
      <c r="DP250" s="97"/>
      <c r="DQ250" s="97"/>
      <c r="DR250" s="97"/>
      <c r="DS250" s="97"/>
      <c r="DT250" s="97"/>
      <c r="DU250" s="97"/>
      <c r="DV250" s="97"/>
      <c r="DW250" s="97"/>
      <c r="DX250" s="97"/>
      <c r="DY250" s="97"/>
      <c r="DZ250" s="97"/>
      <c r="EA250" s="97"/>
      <c r="EB250" s="97"/>
      <c r="EC250" s="97"/>
      <c r="ED250" s="97"/>
      <c r="EE250" s="97"/>
      <c r="EF250" s="97"/>
      <c r="EG250" s="97"/>
      <c r="EH250" s="97"/>
      <c r="EI250" s="97"/>
    </row>
    <row r="251" spans="1:139">
      <c r="A251" s="97"/>
      <c r="B251" s="97"/>
      <c r="C251" s="97"/>
      <c r="D251" s="97"/>
      <c r="E251" s="97"/>
      <c r="F251" s="97"/>
      <c r="G251" s="97"/>
      <c r="H251" s="97"/>
      <c r="I251" s="97"/>
      <c r="J251" s="97"/>
      <c r="K251" s="97"/>
      <c r="L251" s="97"/>
      <c r="M251" s="97"/>
      <c r="N251" s="97"/>
      <c r="O251" s="97"/>
      <c r="P251" s="97"/>
      <c r="Q251" s="97"/>
      <c r="R251" s="97"/>
      <c r="S251" s="97"/>
      <c r="T251" s="97"/>
      <c r="U251" s="97"/>
      <c r="V251" s="97"/>
      <c r="W251" s="97"/>
      <c r="X251" s="97"/>
      <c r="Y251" s="97"/>
      <c r="Z251" s="97"/>
      <c r="AA251" s="97"/>
      <c r="AB251" s="97"/>
      <c r="AC251" s="97"/>
      <c r="AD251" s="97"/>
      <c r="AE251" s="97"/>
      <c r="AF251" s="97"/>
      <c r="AG251" s="97"/>
      <c r="AH251" s="97"/>
      <c r="AI251" s="97"/>
      <c r="AJ251" s="97"/>
      <c r="AK251" s="97"/>
      <c r="AL251" s="97"/>
      <c r="AM251" s="97"/>
      <c r="AN251" s="97"/>
      <c r="AO251" s="97"/>
      <c r="AP251" s="97"/>
      <c r="AQ251" s="97"/>
      <c r="AR251" s="97"/>
      <c r="AS251" s="97"/>
      <c r="AT251" s="97"/>
      <c r="AU251" s="97"/>
      <c r="AV251" s="97"/>
      <c r="AW251" s="97"/>
      <c r="AX251" s="97"/>
      <c r="AY251" s="97"/>
      <c r="AZ251" s="97"/>
      <c r="BA251" s="97"/>
      <c r="BB251" s="97"/>
      <c r="BC251" s="97"/>
      <c r="BD251" s="97"/>
      <c r="BE251" s="97"/>
      <c r="BF251" s="97"/>
      <c r="BG251" s="97"/>
      <c r="BH251" s="97"/>
      <c r="BI251" s="97"/>
      <c r="BJ251" s="97"/>
      <c r="BK251" s="97"/>
      <c r="BL251" s="97"/>
      <c r="BM251" s="97"/>
      <c r="BN251" s="97"/>
      <c r="BO251" s="97"/>
      <c r="BP251" s="97"/>
      <c r="BQ251" s="97"/>
      <c r="BR251" s="97"/>
      <c r="BS251" s="97"/>
      <c r="BT251" s="97"/>
      <c r="BU251" s="97"/>
      <c r="BV251" s="97"/>
      <c r="BW251" s="97"/>
      <c r="BX251" s="97"/>
      <c r="BY251" s="97"/>
      <c r="BZ251" s="97"/>
      <c r="CA251" s="97"/>
      <c r="CB251" s="97"/>
      <c r="CC251" s="97"/>
      <c r="CD251" s="97"/>
      <c r="CE251" s="97"/>
      <c r="CF251" s="97"/>
      <c r="CG251" s="97"/>
      <c r="CH251" s="97"/>
      <c r="CI251" s="97"/>
      <c r="CJ251" s="97"/>
      <c r="CK251" s="97"/>
      <c r="CL251" s="97"/>
      <c r="CM251" s="97"/>
      <c r="CN251" s="97"/>
      <c r="CO251" s="97"/>
      <c r="CP251" s="97"/>
      <c r="CQ251" s="97"/>
      <c r="CR251" s="97"/>
      <c r="CS251" s="97"/>
      <c r="CT251" s="97"/>
      <c r="CU251" s="97"/>
      <c r="CV251" s="97"/>
      <c r="CW251" s="97"/>
      <c r="CX251" s="97"/>
      <c r="CY251" s="97"/>
      <c r="CZ251" s="97"/>
      <c r="DA251" s="97"/>
      <c r="DB251" s="97"/>
      <c r="DC251" s="97"/>
      <c r="DD251" s="97"/>
      <c r="DE251" s="97"/>
      <c r="DF251" s="97"/>
      <c r="DG251" s="97"/>
      <c r="DH251" s="97"/>
      <c r="DI251" s="97"/>
      <c r="DJ251" s="97"/>
      <c r="DK251" s="97"/>
      <c r="DL251" s="97"/>
      <c r="DM251" s="97"/>
      <c r="DN251" s="97"/>
      <c r="DO251" s="97"/>
      <c r="DP251" s="97"/>
      <c r="DQ251" s="97"/>
      <c r="DR251" s="97"/>
      <c r="DS251" s="97"/>
      <c r="DT251" s="97"/>
      <c r="DU251" s="97"/>
      <c r="DV251" s="97"/>
      <c r="DW251" s="97"/>
      <c r="DX251" s="97"/>
      <c r="DY251" s="97"/>
      <c r="DZ251" s="97"/>
      <c r="EA251" s="97"/>
      <c r="EB251" s="97"/>
      <c r="EC251" s="97"/>
      <c r="ED251" s="97"/>
      <c r="EE251" s="97"/>
      <c r="EF251" s="97"/>
      <c r="EG251" s="97"/>
      <c r="EH251" s="97"/>
      <c r="EI251" s="97"/>
    </row>
    <row r="252" spans="1:139">
      <c r="A252" s="97"/>
      <c r="B252" s="97"/>
      <c r="C252" s="97"/>
      <c r="D252" s="97"/>
      <c r="E252" s="97"/>
      <c r="F252" s="97"/>
      <c r="G252" s="97"/>
      <c r="H252" s="97"/>
      <c r="I252" s="97"/>
      <c r="J252" s="97"/>
      <c r="K252" s="97"/>
      <c r="L252" s="97"/>
      <c r="M252" s="97"/>
      <c r="N252" s="97"/>
      <c r="O252" s="97"/>
      <c r="P252" s="97"/>
      <c r="Q252" s="97"/>
      <c r="R252" s="97"/>
      <c r="S252" s="97"/>
      <c r="T252" s="97"/>
      <c r="U252" s="97"/>
      <c r="V252" s="97"/>
      <c r="W252" s="97"/>
      <c r="X252" s="97"/>
      <c r="Y252" s="97"/>
      <c r="Z252" s="97"/>
      <c r="AA252" s="97"/>
      <c r="AB252" s="97"/>
      <c r="AC252" s="97"/>
      <c r="AD252" s="97"/>
      <c r="AE252" s="97"/>
      <c r="AF252" s="97"/>
      <c r="AG252" s="97"/>
      <c r="AH252" s="97"/>
      <c r="AI252" s="97"/>
      <c r="AJ252" s="97"/>
      <c r="AK252" s="97"/>
      <c r="AL252" s="97"/>
      <c r="AM252" s="97"/>
      <c r="AN252" s="97"/>
      <c r="AO252" s="97"/>
      <c r="AP252" s="97"/>
      <c r="AQ252" s="97"/>
      <c r="AR252" s="97"/>
      <c r="AS252" s="97"/>
      <c r="AT252" s="97"/>
      <c r="AU252" s="97"/>
      <c r="AV252" s="97"/>
      <c r="AW252" s="97"/>
      <c r="AX252" s="97"/>
      <c r="AY252" s="97"/>
      <c r="AZ252" s="97"/>
      <c r="BA252" s="97"/>
      <c r="BB252" s="97"/>
      <c r="BC252" s="97"/>
      <c r="BD252" s="97"/>
      <c r="BE252" s="97"/>
      <c r="BF252" s="97"/>
      <c r="BG252" s="97"/>
      <c r="BH252" s="97"/>
      <c r="BI252" s="97"/>
      <c r="BJ252" s="97"/>
      <c r="BK252" s="97"/>
      <c r="BL252" s="97"/>
      <c r="BM252" s="97"/>
      <c r="BN252" s="97"/>
      <c r="BO252" s="97"/>
      <c r="BP252" s="97"/>
      <c r="BQ252" s="97"/>
      <c r="BR252" s="97"/>
      <c r="BS252" s="97"/>
      <c r="BT252" s="97"/>
      <c r="BU252" s="97"/>
      <c r="BV252" s="97"/>
      <c r="BW252" s="97"/>
      <c r="BX252" s="97"/>
      <c r="BY252" s="97"/>
      <c r="BZ252" s="97"/>
      <c r="CA252" s="97"/>
      <c r="CB252" s="97"/>
      <c r="CC252" s="97"/>
      <c r="CD252" s="97"/>
      <c r="CE252" s="97"/>
      <c r="CF252" s="97"/>
      <c r="CG252" s="97"/>
      <c r="CH252" s="97"/>
      <c r="CI252" s="97"/>
      <c r="CJ252" s="97"/>
      <c r="CK252" s="97"/>
      <c r="CL252" s="97"/>
      <c r="CM252" s="97"/>
      <c r="CN252" s="97"/>
      <c r="CO252" s="97"/>
      <c r="CP252" s="97"/>
      <c r="CQ252" s="97"/>
      <c r="CR252" s="97"/>
      <c r="CS252" s="97"/>
      <c r="CT252" s="97"/>
      <c r="CU252" s="97"/>
      <c r="CV252" s="97"/>
      <c r="CW252" s="97"/>
      <c r="CX252" s="97"/>
      <c r="CY252" s="97"/>
      <c r="CZ252" s="97"/>
      <c r="DA252" s="97"/>
      <c r="DB252" s="97"/>
      <c r="DC252" s="97"/>
      <c r="DD252" s="97"/>
      <c r="DE252" s="97"/>
      <c r="DF252" s="97"/>
      <c r="DG252" s="97"/>
      <c r="DH252" s="97"/>
      <c r="DI252" s="97"/>
      <c r="DJ252" s="97"/>
      <c r="DK252" s="97"/>
      <c r="DL252" s="97"/>
      <c r="DM252" s="97"/>
      <c r="DN252" s="97"/>
      <c r="DO252" s="97"/>
      <c r="DP252" s="97"/>
      <c r="DQ252" s="97"/>
      <c r="DR252" s="97"/>
      <c r="DS252" s="97"/>
      <c r="DT252" s="97"/>
      <c r="DU252" s="97"/>
      <c r="DV252" s="97"/>
      <c r="DW252" s="97"/>
      <c r="DX252" s="97"/>
      <c r="DY252" s="97"/>
      <c r="DZ252" s="97"/>
      <c r="EA252" s="97"/>
      <c r="EB252" s="97"/>
      <c r="EC252" s="97"/>
      <c r="ED252" s="97"/>
      <c r="EE252" s="97"/>
      <c r="EF252" s="97"/>
      <c r="EG252" s="97"/>
      <c r="EH252" s="97"/>
      <c r="EI252" s="97"/>
    </row>
    <row r="253" spans="1:139">
      <c r="A253" s="97"/>
      <c r="B253" s="97"/>
      <c r="C253" s="97"/>
      <c r="D253" s="97"/>
      <c r="E253" s="97"/>
      <c r="F253" s="97"/>
      <c r="G253" s="97"/>
      <c r="H253" s="97"/>
      <c r="I253" s="97"/>
      <c r="J253" s="97"/>
      <c r="K253" s="97"/>
      <c r="L253" s="97"/>
      <c r="M253" s="97"/>
      <c r="N253" s="97"/>
      <c r="O253" s="97"/>
      <c r="P253" s="97"/>
      <c r="Q253" s="97"/>
      <c r="R253" s="97"/>
      <c r="S253" s="97"/>
      <c r="T253" s="97"/>
      <c r="U253" s="97"/>
      <c r="V253" s="97"/>
      <c r="W253" s="97"/>
      <c r="X253" s="97"/>
      <c r="Y253" s="97"/>
      <c r="Z253" s="97"/>
      <c r="AA253" s="97"/>
      <c r="AB253" s="97"/>
      <c r="AC253" s="97"/>
      <c r="AD253" s="97"/>
      <c r="AE253" s="97"/>
      <c r="AF253" s="97"/>
      <c r="AG253" s="97"/>
      <c r="AH253" s="97"/>
      <c r="AI253" s="97"/>
      <c r="AJ253" s="97"/>
      <c r="AK253" s="97"/>
      <c r="AL253" s="97"/>
      <c r="AM253" s="97"/>
      <c r="AN253" s="97"/>
      <c r="AO253" s="97"/>
      <c r="AP253" s="97"/>
      <c r="AQ253" s="97"/>
      <c r="AR253" s="97"/>
      <c r="AS253" s="97"/>
      <c r="AT253" s="97"/>
      <c r="AU253" s="97"/>
      <c r="AV253" s="97"/>
      <c r="AW253" s="97"/>
      <c r="AX253" s="97"/>
      <c r="AY253" s="97"/>
      <c r="AZ253" s="97"/>
      <c r="BA253" s="97"/>
      <c r="BB253" s="97"/>
      <c r="BC253" s="97"/>
      <c r="BD253" s="97"/>
      <c r="BE253" s="97"/>
      <c r="BF253" s="97"/>
      <c r="BG253" s="97"/>
      <c r="BH253" s="97"/>
      <c r="BI253" s="97"/>
      <c r="BJ253" s="97"/>
      <c r="BK253" s="97"/>
      <c r="BL253" s="97"/>
      <c r="BM253" s="97"/>
      <c r="BN253" s="97"/>
      <c r="BO253" s="97"/>
      <c r="BP253" s="97"/>
      <c r="BQ253" s="97"/>
      <c r="BR253" s="97"/>
      <c r="BS253" s="97"/>
      <c r="BT253" s="97"/>
      <c r="BU253" s="97"/>
      <c r="BV253" s="97"/>
      <c r="BW253" s="97"/>
      <c r="BX253" s="97"/>
      <c r="BY253" s="97"/>
      <c r="BZ253" s="97"/>
      <c r="CA253" s="97"/>
      <c r="CB253" s="97"/>
      <c r="CC253" s="97"/>
      <c r="CD253" s="97"/>
      <c r="CE253" s="97"/>
      <c r="CF253" s="97"/>
      <c r="CG253" s="97"/>
      <c r="CH253" s="97"/>
      <c r="CI253" s="97"/>
      <c r="CJ253" s="97"/>
      <c r="CK253" s="97"/>
      <c r="CL253" s="97"/>
      <c r="CM253" s="97"/>
      <c r="CN253" s="97"/>
      <c r="CO253" s="97"/>
      <c r="CP253" s="97"/>
      <c r="CQ253" s="97"/>
      <c r="CR253" s="97"/>
      <c r="CS253" s="97"/>
      <c r="CT253" s="97"/>
      <c r="CU253" s="97"/>
      <c r="CV253" s="97"/>
      <c r="CW253" s="97"/>
      <c r="CX253" s="97"/>
      <c r="CY253" s="97"/>
      <c r="CZ253" s="97"/>
      <c r="DA253" s="97"/>
      <c r="DB253" s="97"/>
      <c r="DC253" s="97"/>
      <c r="DD253" s="97"/>
      <c r="DE253" s="97"/>
      <c r="DF253" s="97"/>
      <c r="DG253" s="97"/>
      <c r="DH253" s="97"/>
      <c r="DI253" s="97"/>
      <c r="DJ253" s="97"/>
      <c r="DK253" s="97"/>
      <c r="DL253" s="97"/>
      <c r="DM253" s="97"/>
      <c r="DN253" s="97"/>
      <c r="DO253" s="97"/>
      <c r="DP253" s="97"/>
      <c r="DQ253" s="97"/>
      <c r="DR253" s="97"/>
      <c r="DS253" s="97"/>
      <c r="DT253" s="97"/>
      <c r="DU253" s="97"/>
      <c r="DV253" s="97"/>
      <c r="DW253" s="97"/>
      <c r="DX253" s="97"/>
      <c r="DY253" s="97"/>
      <c r="DZ253" s="97"/>
      <c r="EA253" s="97"/>
      <c r="EB253" s="97"/>
      <c r="EC253" s="97"/>
      <c r="ED253" s="97"/>
      <c r="EE253" s="97"/>
      <c r="EF253" s="97"/>
      <c r="EG253" s="97"/>
      <c r="EH253" s="97"/>
      <c r="EI253" s="97"/>
    </row>
    <row r="254" spans="1:139">
      <c r="A254" s="97"/>
      <c r="B254" s="97"/>
      <c r="C254" s="97"/>
      <c r="D254" s="97"/>
      <c r="E254" s="97"/>
      <c r="F254" s="97"/>
      <c r="G254" s="97"/>
      <c r="H254" s="97"/>
      <c r="I254" s="97"/>
      <c r="J254" s="97"/>
      <c r="K254" s="97"/>
      <c r="L254" s="97"/>
      <c r="M254" s="97"/>
      <c r="N254" s="97"/>
      <c r="O254" s="97"/>
      <c r="P254" s="97"/>
      <c r="Q254" s="97"/>
      <c r="R254" s="97"/>
      <c r="S254" s="97"/>
      <c r="T254" s="97"/>
      <c r="U254" s="97"/>
      <c r="V254" s="97"/>
      <c r="W254" s="97"/>
      <c r="X254" s="97"/>
      <c r="Y254" s="97"/>
      <c r="Z254" s="97"/>
      <c r="AA254" s="97"/>
      <c r="AB254" s="97"/>
      <c r="AC254" s="97"/>
      <c r="AD254" s="97"/>
      <c r="AE254" s="97"/>
      <c r="AF254" s="97"/>
      <c r="AG254" s="97"/>
      <c r="AH254" s="97"/>
      <c r="AI254" s="97"/>
      <c r="AJ254" s="97"/>
      <c r="AK254" s="97"/>
      <c r="AL254" s="97"/>
      <c r="AM254" s="97"/>
      <c r="AN254" s="97"/>
      <c r="AO254" s="97"/>
      <c r="AP254" s="97"/>
      <c r="AQ254" s="97"/>
      <c r="AR254" s="97"/>
      <c r="AS254" s="97"/>
      <c r="AT254" s="97"/>
      <c r="AU254" s="97"/>
      <c r="AV254" s="97"/>
      <c r="AW254" s="97"/>
      <c r="AX254" s="97"/>
      <c r="AY254" s="97"/>
      <c r="AZ254" s="97"/>
      <c r="BA254" s="97"/>
      <c r="BB254" s="97"/>
      <c r="BC254" s="97"/>
      <c r="BD254" s="97"/>
      <c r="BE254" s="97"/>
      <c r="BF254" s="97"/>
      <c r="BG254" s="97"/>
      <c r="BH254" s="97"/>
      <c r="BI254" s="97"/>
      <c r="BJ254" s="97"/>
      <c r="BK254" s="97"/>
      <c r="BL254" s="97"/>
      <c r="BM254" s="97"/>
      <c r="BN254" s="97"/>
      <c r="BO254" s="97"/>
      <c r="BP254" s="97"/>
      <c r="BQ254" s="97"/>
      <c r="BR254" s="97"/>
      <c r="BS254" s="97"/>
      <c r="BT254" s="97"/>
      <c r="BU254" s="97"/>
      <c r="BV254" s="97"/>
      <c r="BW254" s="97"/>
      <c r="BX254" s="97"/>
      <c r="BY254" s="97"/>
      <c r="BZ254" s="97"/>
      <c r="CA254" s="97"/>
      <c r="CB254" s="97"/>
      <c r="CC254" s="97"/>
      <c r="CD254" s="97"/>
      <c r="CE254" s="97"/>
      <c r="CF254" s="97"/>
      <c r="CG254" s="97"/>
      <c r="CH254" s="97"/>
      <c r="CI254" s="97"/>
      <c r="CJ254" s="97"/>
      <c r="CK254" s="97"/>
      <c r="CL254" s="97"/>
      <c r="CM254" s="97"/>
      <c r="CN254" s="97"/>
      <c r="CO254" s="97"/>
      <c r="CP254" s="97"/>
      <c r="CQ254" s="97"/>
      <c r="CR254" s="97"/>
      <c r="CS254" s="97"/>
      <c r="CT254" s="97"/>
      <c r="CU254" s="97"/>
      <c r="CV254" s="97"/>
      <c r="CW254" s="97"/>
      <c r="CX254" s="97"/>
      <c r="CY254" s="97"/>
      <c r="CZ254" s="97"/>
      <c r="DA254" s="97"/>
      <c r="DB254" s="97"/>
      <c r="DC254" s="97"/>
      <c r="DD254" s="97"/>
      <c r="DE254" s="97"/>
      <c r="DF254" s="97"/>
      <c r="DG254" s="97"/>
      <c r="DH254" s="97"/>
      <c r="DI254" s="97"/>
      <c r="DJ254" s="97"/>
      <c r="DK254" s="97"/>
      <c r="DL254" s="97"/>
      <c r="DM254" s="97"/>
      <c r="DN254" s="97"/>
      <c r="DO254" s="97"/>
      <c r="DP254" s="97"/>
      <c r="DQ254" s="97"/>
      <c r="DR254" s="97"/>
      <c r="DS254" s="97"/>
      <c r="DT254" s="97"/>
      <c r="DU254" s="97"/>
      <c r="DV254" s="97"/>
      <c r="DW254" s="97"/>
      <c r="DX254" s="97"/>
      <c r="DY254" s="97"/>
      <c r="DZ254" s="97"/>
      <c r="EA254" s="97"/>
      <c r="EB254" s="97"/>
      <c r="EC254" s="97"/>
      <c r="ED254" s="97"/>
      <c r="EE254" s="97"/>
      <c r="EF254" s="97"/>
      <c r="EG254" s="97"/>
      <c r="EH254" s="97"/>
      <c r="EI254" s="97"/>
    </row>
    <row r="255" spans="1:139">
      <c r="A255" s="97"/>
      <c r="B255" s="97"/>
      <c r="C255" s="97"/>
      <c r="D255" s="97"/>
      <c r="E255" s="97"/>
      <c r="F255" s="97"/>
      <c r="G255" s="97"/>
      <c r="H255" s="97"/>
      <c r="I255" s="97"/>
      <c r="J255" s="97"/>
      <c r="K255" s="97"/>
      <c r="L255" s="97"/>
      <c r="M255" s="97"/>
      <c r="N255" s="97"/>
      <c r="O255" s="97"/>
      <c r="P255" s="97"/>
      <c r="Q255" s="97"/>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97"/>
      <c r="AQ255" s="97"/>
      <c r="AR255" s="97"/>
      <c r="AS255" s="97"/>
      <c r="AT255" s="97"/>
      <c r="AU255" s="97"/>
      <c r="AV255" s="97"/>
      <c r="AW255" s="97"/>
      <c r="AX255" s="97"/>
      <c r="AY255" s="97"/>
      <c r="AZ255" s="97"/>
      <c r="BA255" s="97"/>
      <c r="BB255" s="97"/>
      <c r="BC255" s="97"/>
      <c r="BD255" s="97"/>
      <c r="BE255" s="97"/>
      <c r="BF255" s="97"/>
      <c r="BG255" s="97"/>
      <c r="BH255" s="97"/>
      <c r="BI255" s="97"/>
      <c r="BJ255" s="97"/>
      <c r="BK255" s="97"/>
      <c r="BL255" s="97"/>
      <c r="BM255" s="97"/>
      <c r="BN255" s="97"/>
      <c r="BO255" s="97"/>
      <c r="BP255" s="97"/>
      <c r="BQ255" s="97"/>
      <c r="BR255" s="97"/>
      <c r="BS255" s="97"/>
      <c r="BT255" s="97"/>
      <c r="BU255" s="97"/>
      <c r="BV255" s="97"/>
      <c r="BW255" s="97"/>
      <c r="BX255" s="97"/>
      <c r="BY255" s="97"/>
      <c r="BZ255" s="97"/>
      <c r="CA255" s="97"/>
      <c r="CB255" s="97"/>
      <c r="CC255" s="97"/>
      <c r="CD255" s="97"/>
      <c r="CE255" s="97"/>
      <c r="CF255" s="97"/>
      <c r="CG255" s="97"/>
      <c r="CH255" s="97"/>
      <c r="CI255" s="97"/>
      <c r="CJ255" s="97"/>
      <c r="CK255" s="97"/>
      <c r="CL255" s="97"/>
      <c r="CM255" s="97"/>
      <c r="CN255" s="97"/>
      <c r="CO255" s="97"/>
      <c r="CP255" s="97"/>
      <c r="CQ255" s="97"/>
      <c r="CR255" s="97"/>
      <c r="CS255" s="97"/>
      <c r="CT255" s="97"/>
      <c r="CU255" s="97"/>
      <c r="CV255" s="97"/>
      <c r="CW255" s="97"/>
      <c r="CX255" s="97"/>
      <c r="CY255" s="97"/>
      <c r="CZ255" s="97"/>
      <c r="DA255" s="97"/>
      <c r="DB255" s="97"/>
      <c r="DC255" s="97"/>
      <c r="DD255" s="97"/>
      <c r="DE255" s="97"/>
      <c r="DF255" s="97"/>
      <c r="DG255" s="97"/>
      <c r="DH255" s="97"/>
      <c r="DI255" s="97"/>
      <c r="DJ255" s="97"/>
      <c r="DK255" s="97"/>
      <c r="DL255" s="97"/>
      <c r="DM255" s="97"/>
      <c r="DN255" s="97"/>
      <c r="DO255" s="97"/>
      <c r="DP255" s="97"/>
      <c r="DQ255" s="97"/>
      <c r="DR255" s="97"/>
      <c r="DS255" s="97"/>
      <c r="DT255" s="97"/>
      <c r="DU255" s="97"/>
      <c r="DV255" s="97"/>
      <c r="DW255" s="97"/>
      <c r="DX255" s="97"/>
      <c r="DY255" s="97"/>
      <c r="DZ255" s="97"/>
      <c r="EA255" s="97"/>
      <c r="EB255" s="97"/>
      <c r="EC255" s="97"/>
      <c r="ED255" s="97"/>
      <c r="EE255" s="97"/>
      <c r="EF255" s="97"/>
      <c r="EG255" s="97"/>
      <c r="EH255" s="97"/>
      <c r="EI255" s="97"/>
    </row>
    <row r="256" spans="1:139">
      <c r="A256" s="97"/>
      <c r="B256" s="97"/>
      <c r="C256" s="97"/>
      <c r="D256" s="97"/>
      <c r="E256" s="97"/>
      <c r="F256" s="97"/>
      <c r="G256" s="97"/>
      <c r="H256" s="97"/>
      <c r="I256" s="97"/>
      <c r="J256" s="97"/>
      <c r="K256" s="97"/>
      <c r="L256" s="97"/>
      <c r="M256" s="97"/>
      <c r="N256" s="97"/>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97"/>
      <c r="AQ256" s="97"/>
      <c r="AR256" s="97"/>
      <c r="AS256" s="97"/>
      <c r="AT256" s="97"/>
      <c r="AU256" s="97"/>
      <c r="AV256" s="97"/>
      <c r="AW256" s="97"/>
      <c r="AX256" s="97"/>
      <c r="AY256" s="97"/>
      <c r="AZ256" s="97"/>
      <c r="BA256" s="97"/>
      <c r="BB256" s="97"/>
      <c r="BC256" s="97"/>
      <c r="BD256" s="97"/>
      <c r="BE256" s="97"/>
      <c r="BF256" s="97"/>
      <c r="BG256" s="97"/>
      <c r="BH256" s="97"/>
      <c r="BI256" s="97"/>
      <c r="BJ256" s="97"/>
      <c r="BK256" s="97"/>
      <c r="BL256" s="97"/>
      <c r="BM256" s="97"/>
      <c r="BN256" s="97"/>
      <c r="BO256" s="97"/>
      <c r="BP256" s="97"/>
      <c r="BQ256" s="97"/>
      <c r="BR256" s="97"/>
      <c r="BS256" s="97"/>
      <c r="BT256" s="97"/>
      <c r="BU256" s="97"/>
      <c r="BV256" s="97"/>
      <c r="BW256" s="97"/>
      <c r="BX256" s="97"/>
      <c r="BY256" s="97"/>
      <c r="BZ256" s="97"/>
      <c r="CA256" s="97"/>
      <c r="CB256" s="97"/>
      <c r="CC256" s="97"/>
      <c r="CD256" s="97"/>
      <c r="CE256" s="97"/>
      <c r="CF256" s="97"/>
      <c r="CG256" s="97"/>
      <c r="CH256" s="97"/>
      <c r="CI256" s="97"/>
      <c r="CJ256" s="97"/>
      <c r="CK256" s="97"/>
      <c r="CL256" s="97"/>
      <c r="CM256" s="97"/>
      <c r="CN256" s="97"/>
      <c r="CO256" s="97"/>
      <c r="CP256" s="97"/>
      <c r="CQ256" s="97"/>
      <c r="CR256" s="97"/>
      <c r="CS256" s="97"/>
      <c r="CT256" s="97"/>
      <c r="CU256" s="97"/>
      <c r="CV256" s="97"/>
      <c r="CW256" s="97"/>
      <c r="CX256" s="97"/>
      <c r="CY256" s="97"/>
      <c r="CZ256" s="97"/>
      <c r="DA256" s="97"/>
      <c r="DB256" s="97"/>
      <c r="DC256" s="97"/>
      <c r="DD256" s="97"/>
      <c r="DE256" s="97"/>
      <c r="DF256" s="97"/>
      <c r="DG256" s="97"/>
      <c r="DH256" s="97"/>
      <c r="DI256" s="97"/>
      <c r="DJ256" s="97"/>
      <c r="DK256" s="97"/>
      <c r="DL256" s="97"/>
      <c r="DM256" s="97"/>
      <c r="DN256" s="97"/>
      <c r="DO256" s="97"/>
      <c r="DP256" s="97"/>
      <c r="DQ256" s="97"/>
      <c r="DR256" s="97"/>
      <c r="DS256" s="97"/>
      <c r="DT256" s="97"/>
      <c r="DU256" s="97"/>
      <c r="DV256" s="97"/>
      <c r="DW256" s="97"/>
      <c r="DX256" s="97"/>
      <c r="DY256" s="97"/>
      <c r="DZ256" s="97"/>
      <c r="EA256" s="97"/>
      <c r="EB256" s="97"/>
      <c r="EC256" s="97"/>
      <c r="ED256" s="97"/>
      <c r="EE256" s="97"/>
      <c r="EF256" s="97"/>
      <c r="EG256" s="97"/>
      <c r="EH256" s="97"/>
      <c r="EI256" s="97"/>
    </row>
    <row r="257" spans="1:139">
      <c r="A257" s="97"/>
      <c r="B257" s="97"/>
      <c r="C257" s="97"/>
      <c r="D257" s="97"/>
      <c r="E257" s="97"/>
      <c r="F257" s="97"/>
      <c r="G257" s="97"/>
      <c r="H257" s="97"/>
      <c r="I257" s="97"/>
      <c r="J257" s="97"/>
      <c r="K257" s="97"/>
      <c r="L257" s="97"/>
      <c r="M257" s="97"/>
      <c r="N257" s="97"/>
      <c r="O257" s="97"/>
      <c r="P257" s="97"/>
      <c r="Q257" s="97"/>
      <c r="R257" s="97"/>
      <c r="S257" s="97"/>
      <c r="T257" s="97"/>
      <c r="U257" s="97"/>
      <c r="V257" s="97"/>
      <c r="W257" s="97"/>
      <c r="X257" s="97"/>
      <c r="Y257" s="97"/>
      <c r="Z257" s="97"/>
      <c r="AA257" s="97"/>
      <c r="AB257" s="97"/>
      <c r="AC257" s="97"/>
      <c r="AD257" s="97"/>
      <c r="AE257" s="97"/>
      <c r="AF257" s="97"/>
      <c r="AG257" s="97"/>
      <c r="AH257" s="97"/>
      <c r="AI257" s="97"/>
      <c r="AJ257" s="97"/>
      <c r="AK257" s="97"/>
      <c r="AL257" s="97"/>
      <c r="AM257" s="97"/>
      <c r="AN257" s="97"/>
      <c r="AO257" s="97"/>
      <c r="AP257" s="97"/>
      <c r="AQ257" s="97"/>
      <c r="AR257" s="97"/>
      <c r="AS257" s="97"/>
      <c r="AT257" s="97"/>
      <c r="AU257" s="97"/>
      <c r="AV257" s="97"/>
      <c r="AW257" s="97"/>
      <c r="AX257" s="97"/>
      <c r="AY257" s="97"/>
      <c r="AZ257" s="97"/>
      <c r="BA257" s="97"/>
      <c r="BB257" s="97"/>
      <c r="BC257" s="97"/>
      <c r="BD257" s="97"/>
      <c r="BE257" s="97"/>
      <c r="BF257" s="97"/>
      <c r="BG257" s="97"/>
      <c r="BH257" s="97"/>
      <c r="BI257" s="97"/>
      <c r="BJ257" s="97"/>
      <c r="BK257" s="97"/>
      <c r="BL257" s="97"/>
      <c r="BM257" s="97"/>
      <c r="BN257" s="97"/>
      <c r="BO257" s="97"/>
      <c r="BP257" s="97"/>
      <c r="BQ257" s="97"/>
      <c r="BR257" s="97"/>
      <c r="BS257" s="97"/>
      <c r="BT257" s="97"/>
      <c r="BU257" s="97"/>
      <c r="BV257" s="97"/>
      <c r="BW257" s="97"/>
      <c r="BX257" s="97"/>
      <c r="BY257" s="97"/>
      <c r="BZ257" s="97"/>
      <c r="CA257" s="97"/>
      <c r="CB257" s="97"/>
      <c r="CC257" s="97"/>
      <c r="CD257" s="97"/>
      <c r="CE257" s="97"/>
      <c r="CF257" s="97"/>
      <c r="CG257" s="97"/>
      <c r="CH257" s="97"/>
      <c r="CI257" s="97"/>
      <c r="CJ257" s="97"/>
      <c r="CK257" s="97"/>
      <c r="CL257" s="97"/>
      <c r="CM257" s="97"/>
      <c r="CN257" s="97"/>
      <c r="CO257" s="97"/>
      <c r="CP257" s="97"/>
      <c r="CQ257" s="97"/>
      <c r="CR257" s="97"/>
      <c r="CS257" s="97"/>
      <c r="CT257" s="97"/>
      <c r="CU257" s="97"/>
      <c r="CV257" s="97"/>
      <c r="CW257" s="97"/>
      <c r="CX257" s="97"/>
      <c r="CY257" s="97"/>
      <c r="CZ257" s="97"/>
      <c r="DA257" s="97"/>
      <c r="DB257" s="97"/>
      <c r="DC257" s="97"/>
      <c r="DD257" s="97"/>
      <c r="DE257" s="97"/>
      <c r="DF257" s="97"/>
      <c r="DG257" s="97"/>
      <c r="DH257" s="97"/>
      <c r="DI257" s="97"/>
      <c r="DJ257" s="97"/>
      <c r="DK257" s="97"/>
      <c r="DL257" s="97"/>
      <c r="DM257" s="97"/>
      <c r="DN257" s="97"/>
      <c r="DO257" s="97"/>
      <c r="DP257" s="97"/>
      <c r="DQ257" s="97"/>
      <c r="DR257" s="97"/>
      <c r="DS257" s="97"/>
      <c r="DT257" s="97"/>
      <c r="DU257" s="97"/>
      <c r="DV257" s="97"/>
      <c r="DW257" s="97"/>
      <c r="DX257" s="97"/>
      <c r="DY257" s="97"/>
      <c r="DZ257" s="97"/>
      <c r="EA257" s="97"/>
      <c r="EB257" s="97"/>
      <c r="EC257" s="97"/>
      <c r="ED257" s="97"/>
      <c r="EE257" s="97"/>
      <c r="EF257" s="97"/>
      <c r="EG257" s="97"/>
      <c r="EH257" s="97"/>
      <c r="EI257" s="97"/>
    </row>
    <row r="258" spans="1:139">
      <c r="A258" s="97"/>
      <c r="B258" s="97"/>
      <c r="C258" s="97"/>
      <c r="D258" s="97"/>
      <c r="E258" s="97"/>
      <c r="F258" s="97"/>
      <c r="G258" s="97"/>
      <c r="H258" s="97"/>
      <c r="I258" s="97"/>
      <c r="J258" s="97"/>
      <c r="K258" s="97"/>
      <c r="L258" s="97"/>
      <c r="M258" s="97"/>
      <c r="N258" s="97"/>
      <c r="O258" s="97"/>
      <c r="P258" s="97"/>
      <c r="Q258" s="97"/>
      <c r="R258" s="97"/>
      <c r="S258" s="97"/>
      <c r="T258" s="97"/>
      <c r="U258" s="97"/>
      <c r="V258" s="97"/>
      <c r="W258" s="97"/>
      <c r="X258" s="97"/>
      <c r="Y258" s="97"/>
      <c r="Z258" s="97"/>
      <c r="AA258" s="97"/>
      <c r="AB258" s="97"/>
      <c r="AC258" s="97"/>
      <c r="AD258" s="97"/>
      <c r="AE258" s="97"/>
      <c r="AF258" s="97"/>
      <c r="AG258" s="97"/>
      <c r="AH258" s="97"/>
      <c r="AI258" s="97"/>
      <c r="AJ258" s="97"/>
      <c r="AK258" s="97"/>
      <c r="AL258" s="97"/>
      <c r="AM258" s="97"/>
      <c r="AN258" s="97"/>
      <c r="AO258" s="97"/>
      <c r="AP258" s="97"/>
      <c r="AQ258" s="97"/>
      <c r="AR258" s="97"/>
      <c r="AS258" s="97"/>
      <c r="AT258" s="97"/>
      <c r="AU258" s="97"/>
      <c r="AV258" s="97"/>
      <c r="AW258" s="97"/>
      <c r="AX258" s="97"/>
      <c r="AY258" s="97"/>
      <c r="AZ258" s="97"/>
      <c r="BA258" s="97"/>
      <c r="BB258" s="97"/>
      <c r="BC258" s="97"/>
      <c r="BD258" s="97"/>
      <c r="BE258" s="97"/>
      <c r="BF258" s="97"/>
      <c r="BG258" s="97"/>
      <c r="BH258" s="97"/>
      <c r="BI258" s="97"/>
      <c r="BJ258" s="97"/>
      <c r="BK258" s="97"/>
      <c r="BL258" s="97"/>
      <c r="BM258" s="97"/>
      <c r="BN258" s="97"/>
      <c r="BO258" s="97"/>
      <c r="BP258" s="97"/>
      <c r="BQ258" s="97"/>
      <c r="BR258" s="97"/>
      <c r="BS258" s="97"/>
      <c r="BT258" s="97"/>
      <c r="BU258" s="97"/>
      <c r="BV258" s="97"/>
      <c r="BW258" s="97"/>
      <c r="BX258" s="97"/>
      <c r="BY258" s="97"/>
      <c r="BZ258" s="97"/>
      <c r="CA258" s="97"/>
      <c r="CB258" s="97"/>
      <c r="CC258" s="97"/>
      <c r="CD258" s="97"/>
      <c r="CE258" s="97"/>
      <c r="CF258" s="97"/>
      <c r="CG258" s="97"/>
      <c r="CH258" s="97"/>
      <c r="CI258" s="97"/>
      <c r="CJ258" s="97"/>
      <c r="CK258" s="97"/>
      <c r="CL258" s="97"/>
      <c r="CM258" s="97"/>
      <c r="CN258" s="97"/>
      <c r="CO258" s="97"/>
      <c r="CP258" s="97"/>
      <c r="CQ258" s="97"/>
      <c r="CR258" s="97"/>
      <c r="CS258" s="97"/>
      <c r="CT258" s="97"/>
      <c r="CU258" s="97"/>
      <c r="CV258" s="97"/>
      <c r="CW258" s="97"/>
      <c r="CX258" s="97"/>
      <c r="CY258" s="97"/>
      <c r="CZ258" s="97"/>
      <c r="DA258" s="97"/>
      <c r="DB258" s="97"/>
      <c r="DC258" s="97"/>
      <c r="DD258" s="97"/>
      <c r="DE258" s="97"/>
      <c r="DF258" s="97"/>
      <c r="DG258" s="97"/>
      <c r="DH258" s="97"/>
      <c r="DI258" s="97"/>
      <c r="DJ258" s="97"/>
      <c r="DK258" s="97"/>
      <c r="DL258" s="97"/>
      <c r="DM258" s="97"/>
      <c r="DN258" s="97"/>
      <c r="DO258" s="97"/>
      <c r="DP258" s="97"/>
      <c r="DQ258" s="97"/>
      <c r="DR258" s="97"/>
      <c r="DS258" s="97"/>
      <c r="DT258" s="97"/>
      <c r="DU258" s="97"/>
      <c r="DV258" s="97"/>
      <c r="DW258" s="97"/>
      <c r="DX258" s="97"/>
      <c r="DY258" s="97"/>
      <c r="DZ258" s="97"/>
      <c r="EA258" s="97"/>
      <c r="EB258" s="97"/>
      <c r="EC258" s="97"/>
      <c r="ED258" s="97"/>
      <c r="EE258" s="97"/>
      <c r="EF258" s="97"/>
      <c r="EG258" s="97"/>
      <c r="EH258" s="97"/>
      <c r="EI258" s="97"/>
    </row>
    <row r="259" spans="1:139">
      <c r="A259" s="97"/>
      <c r="B259" s="97"/>
      <c r="C259" s="97"/>
      <c r="D259" s="97"/>
      <c r="E259" s="97"/>
      <c r="F259" s="97"/>
      <c r="G259" s="97"/>
      <c r="H259" s="97"/>
      <c r="I259" s="97"/>
      <c r="J259" s="97"/>
      <c r="K259" s="97"/>
      <c r="L259" s="97"/>
      <c r="M259" s="97"/>
      <c r="N259" s="97"/>
      <c r="O259" s="97"/>
      <c r="P259" s="97"/>
      <c r="Q259" s="97"/>
      <c r="R259" s="97"/>
      <c r="S259" s="97"/>
      <c r="T259" s="97"/>
      <c r="U259" s="97"/>
      <c r="V259" s="97"/>
      <c r="W259" s="97"/>
      <c r="X259" s="97"/>
      <c r="Y259" s="97"/>
      <c r="Z259" s="97"/>
      <c r="AA259" s="97"/>
      <c r="AB259" s="97"/>
      <c r="AC259" s="97"/>
      <c r="AD259" s="97"/>
      <c r="AE259" s="97"/>
      <c r="AF259" s="97"/>
      <c r="AG259" s="97"/>
      <c r="AH259" s="97"/>
      <c r="AI259" s="97"/>
      <c r="AJ259" s="97"/>
      <c r="AK259" s="97"/>
      <c r="AL259" s="97"/>
      <c r="AM259" s="97"/>
      <c r="AN259" s="97"/>
      <c r="AO259" s="97"/>
      <c r="AP259" s="97"/>
      <c r="AQ259" s="97"/>
      <c r="AR259" s="97"/>
      <c r="AS259" s="97"/>
      <c r="AT259" s="97"/>
      <c r="AU259" s="97"/>
      <c r="AV259" s="97"/>
      <c r="AW259" s="97"/>
      <c r="AX259" s="97"/>
      <c r="AY259" s="97"/>
      <c r="AZ259" s="97"/>
      <c r="BA259" s="97"/>
      <c r="BB259" s="97"/>
      <c r="BC259" s="97"/>
      <c r="BD259" s="97"/>
      <c r="BE259" s="97"/>
      <c r="BF259" s="97"/>
      <c r="BG259" s="97"/>
      <c r="BH259" s="97"/>
      <c r="BI259" s="97"/>
      <c r="BJ259" s="97"/>
      <c r="BK259" s="97"/>
      <c r="BL259" s="97"/>
      <c r="BM259" s="97"/>
      <c r="BN259" s="97"/>
      <c r="BO259" s="97"/>
      <c r="BP259" s="97"/>
      <c r="BQ259" s="97"/>
      <c r="BR259" s="97"/>
      <c r="BS259" s="97"/>
      <c r="BT259" s="97"/>
      <c r="BU259" s="97"/>
      <c r="BV259" s="97"/>
      <c r="BW259" s="97"/>
      <c r="BX259" s="97"/>
      <c r="BY259" s="97"/>
      <c r="BZ259" s="97"/>
      <c r="CA259" s="97"/>
      <c r="CB259" s="97"/>
      <c r="CC259" s="97"/>
      <c r="CD259" s="97"/>
      <c r="CE259" s="97"/>
      <c r="CF259" s="97"/>
      <c r="CG259" s="97"/>
      <c r="CH259" s="97"/>
      <c r="CI259" s="97"/>
      <c r="CJ259" s="97"/>
      <c r="CK259" s="97"/>
      <c r="CL259" s="97"/>
      <c r="CM259" s="97"/>
      <c r="CN259" s="97"/>
      <c r="CO259" s="97"/>
      <c r="CP259" s="97"/>
      <c r="CQ259" s="97"/>
      <c r="CR259" s="97"/>
      <c r="CS259" s="97"/>
      <c r="CT259" s="97"/>
      <c r="CU259" s="97"/>
      <c r="CV259" s="97"/>
      <c r="CW259" s="97"/>
      <c r="CX259" s="97"/>
      <c r="CY259" s="97"/>
      <c r="CZ259" s="97"/>
      <c r="DA259" s="97"/>
      <c r="DB259" s="97"/>
      <c r="DC259" s="97"/>
      <c r="DD259" s="97"/>
      <c r="DE259" s="97"/>
      <c r="DF259" s="97"/>
      <c r="DG259" s="97"/>
      <c r="DH259" s="97"/>
      <c r="DI259" s="97"/>
      <c r="DJ259" s="97"/>
      <c r="DK259" s="97"/>
      <c r="DL259" s="97"/>
      <c r="DM259" s="97"/>
      <c r="DN259" s="97"/>
      <c r="DO259" s="97"/>
      <c r="DP259" s="97"/>
      <c r="DQ259" s="97"/>
      <c r="DR259" s="97"/>
      <c r="DS259" s="97"/>
      <c r="DT259" s="97"/>
      <c r="DU259" s="97"/>
      <c r="DV259" s="97"/>
      <c r="DW259" s="97"/>
      <c r="DX259" s="97"/>
      <c r="DY259" s="97"/>
      <c r="DZ259" s="97"/>
      <c r="EA259" s="97"/>
      <c r="EB259" s="97"/>
      <c r="EC259" s="97"/>
      <c r="ED259" s="97"/>
      <c r="EE259" s="97"/>
      <c r="EF259" s="97"/>
      <c r="EG259" s="97"/>
      <c r="EH259" s="97"/>
      <c r="EI259" s="97"/>
    </row>
    <row r="260" spans="1:139">
      <c r="A260" s="97"/>
      <c r="B260" s="97"/>
      <c r="C260" s="97"/>
      <c r="D260" s="97"/>
      <c r="E260" s="97"/>
      <c r="F260" s="97"/>
      <c r="G260" s="97"/>
      <c r="H260" s="97"/>
      <c r="I260" s="97"/>
      <c r="J260" s="97"/>
      <c r="K260" s="97"/>
      <c r="L260" s="97"/>
      <c r="M260" s="97"/>
      <c r="N260" s="97"/>
      <c r="O260" s="97"/>
      <c r="P260" s="97"/>
      <c r="Q260" s="97"/>
      <c r="R260" s="97"/>
      <c r="S260" s="97"/>
      <c r="T260" s="97"/>
      <c r="U260" s="97"/>
      <c r="V260" s="97"/>
      <c r="W260" s="97"/>
      <c r="X260" s="97"/>
      <c r="Y260" s="97"/>
      <c r="Z260" s="97"/>
      <c r="AA260" s="97"/>
      <c r="AB260" s="97"/>
      <c r="AC260" s="97"/>
      <c r="AD260" s="97"/>
      <c r="AE260" s="97"/>
      <c r="AF260" s="97"/>
      <c r="AG260" s="97"/>
      <c r="AH260" s="97"/>
      <c r="AI260" s="97"/>
      <c r="AJ260" s="97"/>
      <c r="AK260" s="97"/>
      <c r="AL260" s="97"/>
      <c r="AM260" s="97"/>
      <c r="AN260" s="97"/>
      <c r="AO260" s="97"/>
      <c r="AP260" s="97"/>
      <c r="AQ260" s="97"/>
      <c r="AR260" s="97"/>
      <c r="AS260" s="97"/>
      <c r="AT260" s="97"/>
      <c r="AU260" s="97"/>
      <c r="AV260" s="97"/>
      <c r="AW260" s="97"/>
      <c r="AX260" s="97"/>
      <c r="AY260" s="97"/>
      <c r="AZ260" s="97"/>
      <c r="BA260" s="97"/>
      <c r="BB260" s="97"/>
      <c r="BC260" s="97"/>
      <c r="BD260" s="97"/>
      <c r="BE260" s="97"/>
      <c r="BF260" s="97"/>
      <c r="BG260" s="97"/>
      <c r="BH260" s="97"/>
      <c r="BI260" s="97"/>
      <c r="BJ260" s="97"/>
      <c r="BK260" s="97"/>
      <c r="BL260" s="97"/>
      <c r="BM260" s="97"/>
      <c r="BN260" s="97"/>
      <c r="BO260" s="97"/>
      <c r="BP260" s="97"/>
      <c r="BQ260" s="97"/>
      <c r="BR260" s="97"/>
      <c r="BS260" s="97"/>
      <c r="BT260" s="97"/>
      <c r="BU260" s="97"/>
      <c r="BV260" s="97"/>
      <c r="BW260" s="97"/>
      <c r="BX260" s="97"/>
      <c r="BY260" s="97"/>
      <c r="BZ260" s="97"/>
      <c r="CA260" s="97"/>
      <c r="CB260" s="97"/>
      <c r="CC260" s="97"/>
      <c r="CD260" s="97"/>
      <c r="CE260" s="97"/>
      <c r="CF260" s="97"/>
      <c r="CG260" s="97"/>
      <c r="CH260" s="97"/>
      <c r="CI260" s="97"/>
      <c r="CJ260" s="97"/>
      <c r="CK260" s="97"/>
      <c r="CL260" s="97"/>
      <c r="CM260" s="97"/>
      <c r="CN260" s="97"/>
      <c r="CO260" s="97"/>
      <c r="CP260" s="97"/>
      <c r="CQ260" s="97"/>
      <c r="CR260" s="97"/>
      <c r="CS260" s="97"/>
      <c r="CT260" s="97"/>
      <c r="CU260" s="97"/>
      <c r="CV260" s="97"/>
      <c r="CW260" s="97"/>
      <c r="CX260" s="97"/>
      <c r="CY260" s="97"/>
      <c r="CZ260" s="97"/>
      <c r="DA260" s="97"/>
      <c r="DB260" s="97"/>
      <c r="DC260" s="97"/>
      <c r="DD260" s="97"/>
      <c r="DE260" s="97"/>
      <c r="DF260" s="97"/>
      <c r="DG260" s="97"/>
      <c r="DH260" s="97"/>
      <c r="DI260" s="97"/>
      <c r="DJ260" s="97"/>
      <c r="DK260" s="97"/>
      <c r="DL260" s="97"/>
      <c r="DM260" s="97"/>
      <c r="DN260" s="97"/>
      <c r="DO260" s="97"/>
      <c r="DP260" s="97"/>
      <c r="DQ260" s="97"/>
      <c r="DR260" s="97"/>
      <c r="DS260" s="97"/>
      <c r="DT260" s="97"/>
      <c r="DU260" s="97"/>
      <c r="DV260" s="97"/>
      <c r="DW260" s="97"/>
      <c r="DX260" s="97"/>
      <c r="DY260" s="97"/>
      <c r="DZ260" s="97"/>
      <c r="EA260" s="97"/>
      <c r="EB260" s="97"/>
      <c r="EC260" s="97"/>
      <c r="ED260" s="97"/>
      <c r="EE260" s="97"/>
      <c r="EF260" s="97"/>
      <c r="EG260" s="97"/>
      <c r="EH260" s="97"/>
      <c r="EI260" s="97"/>
    </row>
    <row r="261" spans="1:139">
      <c r="A261" s="97"/>
      <c r="B261" s="97"/>
      <c r="C261" s="97"/>
      <c r="D261" s="97"/>
      <c r="E261" s="97"/>
      <c r="F261" s="97"/>
      <c r="G261" s="97"/>
      <c r="H261" s="97"/>
      <c r="I261" s="97"/>
      <c r="J261" s="97"/>
      <c r="K261" s="97"/>
      <c r="L261" s="97"/>
      <c r="M261" s="97"/>
      <c r="N261" s="97"/>
      <c r="O261" s="97"/>
      <c r="P261" s="97"/>
      <c r="Q261" s="97"/>
      <c r="R261" s="97"/>
      <c r="S261" s="97"/>
      <c r="T261" s="97"/>
      <c r="U261" s="97"/>
      <c r="V261" s="97"/>
      <c r="W261" s="97"/>
      <c r="X261" s="97"/>
      <c r="Y261" s="97"/>
      <c r="Z261" s="97"/>
      <c r="AA261" s="97"/>
      <c r="AB261" s="97"/>
      <c r="AC261" s="97"/>
      <c r="AD261" s="97"/>
      <c r="AE261" s="97"/>
      <c r="AF261" s="97"/>
      <c r="AG261" s="97"/>
      <c r="AH261" s="97"/>
      <c r="AI261" s="97"/>
      <c r="AJ261" s="97"/>
      <c r="AK261" s="97"/>
      <c r="AL261" s="97"/>
      <c r="AM261" s="97"/>
      <c r="AN261" s="97"/>
      <c r="AO261" s="97"/>
      <c r="AP261" s="97"/>
      <c r="AQ261" s="97"/>
      <c r="AR261" s="97"/>
      <c r="AS261" s="97"/>
      <c r="AT261" s="97"/>
      <c r="AU261" s="97"/>
      <c r="AV261" s="97"/>
      <c r="AW261" s="97"/>
      <c r="AX261" s="97"/>
      <c r="AY261" s="97"/>
      <c r="AZ261" s="97"/>
      <c r="BA261" s="97"/>
      <c r="BB261" s="97"/>
      <c r="BC261" s="97"/>
      <c r="BD261" s="97"/>
      <c r="BE261" s="97"/>
      <c r="BF261" s="97"/>
      <c r="BG261" s="97"/>
      <c r="BH261" s="97"/>
      <c r="BI261" s="97"/>
      <c r="BJ261" s="97"/>
      <c r="BK261" s="97"/>
      <c r="BL261" s="97"/>
      <c r="BM261" s="97"/>
      <c r="BN261" s="97"/>
      <c r="BO261" s="97"/>
      <c r="BP261" s="97"/>
      <c r="BQ261" s="97"/>
      <c r="BR261" s="97"/>
      <c r="BS261" s="97"/>
      <c r="BT261" s="97"/>
      <c r="BU261" s="97"/>
      <c r="BV261" s="97"/>
      <c r="BW261" s="97"/>
      <c r="BX261" s="97"/>
      <c r="BY261" s="97"/>
      <c r="BZ261" s="97"/>
      <c r="CA261" s="97"/>
      <c r="CB261" s="97"/>
      <c r="CC261" s="97"/>
      <c r="CD261" s="97"/>
      <c r="CE261" s="97"/>
      <c r="CF261" s="97"/>
      <c r="CG261" s="97"/>
      <c r="CH261" s="97"/>
      <c r="CI261" s="97"/>
      <c r="CJ261" s="97"/>
      <c r="CK261" s="97"/>
      <c r="CL261" s="97"/>
      <c r="CM261" s="97"/>
      <c r="CN261" s="97"/>
      <c r="CO261" s="97"/>
      <c r="CP261" s="97"/>
      <c r="CQ261" s="97"/>
      <c r="CR261" s="97"/>
      <c r="CS261" s="97"/>
      <c r="CT261" s="97"/>
      <c r="CU261" s="97"/>
      <c r="CV261" s="97"/>
      <c r="CW261" s="97"/>
      <c r="CX261" s="97"/>
      <c r="CY261" s="97"/>
      <c r="CZ261" s="97"/>
      <c r="DA261" s="97"/>
      <c r="DB261" s="97"/>
      <c r="DC261" s="97"/>
      <c r="DD261" s="97"/>
      <c r="DE261" s="97"/>
      <c r="DF261" s="97"/>
      <c r="DG261" s="97"/>
      <c r="DH261" s="97"/>
      <c r="DI261" s="97"/>
      <c r="DJ261" s="97"/>
      <c r="DK261" s="97"/>
      <c r="DL261" s="97"/>
      <c r="DM261" s="97"/>
      <c r="DN261" s="97"/>
      <c r="DO261" s="97"/>
      <c r="DP261" s="97"/>
      <c r="DQ261" s="97"/>
      <c r="DR261" s="97"/>
      <c r="DS261" s="97"/>
      <c r="DT261" s="97"/>
      <c r="DU261" s="97"/>
      <c r="DV261" s="97"/>
      <c r="DW261" s="97"/>
      <c r="DX261" s="97"/>
      <c r="DY261" s="97"/>
      <c r="DZ261" s="97"/>
      <c r="EA261" s="97"/>
      <c r="EB261" s="97"/>
      <c r="EC261" s="97"/>
      <c r="ED261" s="97"/>
      <c r="EE261" s="97"/>
      <c r="EF261" s="97"/>
      <c r="EG261" s="97"/>
      <c r="EH261" s="97"/>
      <c r="EI261" s="97"/>
    </row>
    <row r="262" spans="1:139">
      <c r="A262" s="97"/>
      <c r="B262" s="97"/>
      <c r="C262" s="97"/>
      <c r="D262" s="97"/>
      <c r="E262" s="97"/>
      <c r="F262" s="97"/>
      <c r="G262" s="97"/>
      <c r="H262" s="97"/>
      <c r="I262" s="97"/>
      <c r="J262" s="97"/>
      <c r="K262" s="97"/>
      <c r="L262" s="97"/>
      <c r="M262" s="97"/>
      <c r="N262" s="97"/>
      <c r="O262" s="97"/>
      <c r="P262" s="97"/>
      <c r="Q262" s="97"/>
      <c r="R262" s="97"/>
      <c r="S262" s="97"/>
      <c r="T262" s="97"/>
      <c r="U262" s="97"/>
      <c r="V262" s="97"/>
      <c r="W262" s="97"/>
      <c r="X262" s="97"/>
      <c r="Y262" s="97"/>
      <c r="Z262" s="97"/>
      <c r="AA262" s="97"/>
      <c r="AB262" s="97"/>
      <c r="AC262" s="97"/>
      <c r="AD262" s="97"/>
      <c r="AE262" s="97"/>
      <c r="AF262" s="97"/>
      <c r="AG262" s="97"/>
      <c r="AH262" s="97"/>
      <c r="AI262" s="97"/>
      <c r="AJ262" s="97"/>
      <c r="AK262" s="97"/>
      <c r="AL262" s="97"/>
      <c r="AM262" s="97"/>
      <c r="AN262" s="97"/>
      <c r="AO262" s="97"/>
      <c r="AP262" s="97"/>
      <c r="AQ262" s="97"/>
      <c r="AR262" s="97"/>
      <c r="AS262" s="97"/>
      <c r="AT262" s="97"/>
      <c r="AU262" s="97"/>
      <c r="AV262" s="97"/>
      <c r="AW262" s="97"/>
      <c r="AX262" s="97"/>
      <c r="AY262" s="97"/>
      <c r="AZ262" s="97"/>
      <c r="BA262" s="97"/>
      <c r="BB262" s="97"/>
      <c r="BC262" s="97"/>
      <c r="BD262" s="97"/>
      <c r="BE262" s="97"/>
      <c r="BF262" s="97"/>
      <c r="BG262" s="97"/>
      <c r="BH262" s="97"/>
      <c r="BI262" s="97"/>
      <c r="BJ262" s="97"/>
      <c r="BK262" s="97"/>
      <c r="BL262" s="97"/>
      <c r="BM262" s="97"/>
      <c r="BN262" s="97"/>
      <c r="BO262" s="97"/>
      <c r="BP262" s="97"/>
      <c r="BQ262" s="97"/>
      <c r="BR262" s="97"/>
      <c r="BS262" s="97"/>
      <c r="BT262" s="97"/>
      <c r="BU262" s="97"/>
      <c r="BV262" s="97"/>
      <c r="BW262" s="97"/>
      <c r="BX262" s="97"/>
      <c r="BY262" s="97"/>
      <c r="BZ262" s="97"/>
      <c r="CA262" s="97"/>
      <c r="CB262" s="97"/>
      <c r="CC262" s="97"/>
      <c r="CD262" s="97"/>
      <c r="CE262" s="97"/>
      <c r="CF262" s="97"/>
      <c r="CG262" s="97"/>
      <c r="CH262" s="97"/>
      <c r="CI262" s="97"/>
      <c r="CJ262" s="97"/>
      <c r="CK262" s="97"/>
      <c r="CL262" s="97"/>
      <c r="CM262" s="97"/>
      <c r="CN262" s="97"/>
      <c r="CO262" s="97"/>
      <c r="CP262" s="97"/>
      <c r="CQ262" s="97"/>
      <c r="CR262" s="97"/>
      <c r="CS262" s="97"/>
      <c r="CT262" s="97"/>
      <c r="CU262" s="97"/>
      <c r="CV262" s="97"/>
      <c r="CW262" s="97"/>
      <c r="CX262" s="97"/>
      <c r="CY262" s="97"/>
      <c r="CZ262" s="97"/>
      <c r="DA262" s="97"/>
      <c r="DB262" s="97"/>
      <c r="DC262" s="97"/>
      <c r="DD262" s="97"/>
      <c r="DE262" s="97"/>
      <c r="DF262" s="97"/>
      <c r="DG262" s="97"/>
      <c r="DH262" s="97"/>
      <c r="DI262" s="97"/>
      <c r="DJ262" s="97"/>
      <c r="DK262" s="97"/>
      <c r="DL262" s="97"/>
      <c r="DM262" s="97"/>
      <c r="DN262" s="97"/>
      <c r="DO262" s="97"/>
      <c r="DP262" s="97"/>
      <c r="DQ262" s="97"/>
      <c r="DR262" s="97"/>
      <c r="DS262" s="97"/>
      <c r="DT262" s="97"/>
      <c r="DU262" s="97"/>
      <c r="DV262" s="97"/>
      <c r="DW262" s="97"/>
      <c r="DX262" s="97"/>
      <c r="DY262" s="97"/>
      <c r="DZ262" s="97"/>
      <c r="EA262" s="97"/>
      <c r="EB262" s="97"/>
      <c r="EC262" s="97"/>
      <c r="ED262" s="97"/>
      <c r="EE262" s="97"/>
      <c r="EF262" s="97"/>
      <c r="EG262" s="97"/>
      <c r="EH262" s="97"/>
      <c r="EI262" s="97"/>
    </row>
    <row r="263" spans="1:139">
      <c r="A263" s="97"/>
      <c r="B263" s="97"/>
      <c r="C263" s="97"/>
      <c r="D263" s="97"/>
      <c r="E263" s="97"/>
      <c r="F263" s="97"/>
      <c r="G263" s="97"/>
      <c r="H263" s="97"/>
      <c r="I263" s="97"/>
      <c r="J263" s="97"/>
      <c r="K263" s="97"/>
      <c r="L263" s="97"/>
      <c r="M263" s="97"/>
      <c r="N263" s="97"/>
      <c r="O263" s="97"/>
      <c r="P263" s="97"/>
      <c r="Q263" s="97"/>
      <c r="R263" s="97"/>
      <c r="S263" s="97"/>
      <c r="T263" s="97"/>
      <c r="U263" s="97"/>
      <c r="V263" s="97"/>
      <c r="W263" s="97"/>
      <c r="X263" s="97"/>
      <c r="Y263" s="97"/>
      <c r="Z263" s="97"/>
      <c r="AA263" s="97"/>
      <c r="AB263" s="97"/>
      <c r="AC263" s="97"/>
      <c r="AD263" s="97"/>
      <c r="AE263" s="97"/>
      <c r="AF263" s="97"/>
      <c r="AG263" s="97"/>
      <c r="AH263" s="97"/>
      <c r="AI263" s="97"/>
      <c r="AJ263" s="97"/>
      <c r="AK263" s="97"/>
      <c r="AL263" s="97"/>
      <c r="AM263" s="97"/>
      <c r="AN263" s="97"/>
      <c r="AO263" s="97"/>
      <c r="AP263" s="97"/>
      <c r="AQ263" s="97"/>
      <c r="AR263" s="97"/>
      <c r="AS263" s="97"/>
      <c r="AT263" s="97"/>
      <c r="AU263" s="97"/>
      <c r="AV263" s="97"/>
      <c r="AW263" s="97"/>
      <c r="AX263" s="97"/>
      <c r="AY263" s="97"/>
      <c r="AZ263" s="97"/>
      <c r="BA263" s="97"/>
      <c r="BB263" s="97"/>
      <c r="BC263" s="97"/>
      <c r="BD263" s="97"/>
      <c r="BE263" s="97"/>
      <c r="BF263" s="97"/>
      <c r="BG263" s="97"/>
      <c r="BH263" s="97"/>
      <c r="BI263" s="97"/>
      <c r="BJ263" s="97"/>
      <c r="BK263" s="97"/>
      <c r="BL263" s="97"/>
      <c r="BM263" s="97"/>
      <c r="BN263" s="97"/>
      <c r="BO263" s="97"/>
      <c r="BP263" s="97"/>
      <c r="BQ263" s="97"/>
      <c r="BR263" s="97"/>
      <c r="BS263" s="97"/>
      <c r="BT263" s="97"/>
      <c r="BU263" s="97"/>
      <c r="BV263" s="97"/>
      <c r="BW263" s="97"/>
      <c r="BX263" s="97"/>
      <c r="BY263" s="97"/>
      <c r="BZ263" s="97"/>
      <c r="CA263" s="97"/>
      <c r="CB263" s="97"/>
      <c r="CC263" s="97"/>
      <c r="CD263" s="97"/>
      <c r="CE263" s="97"/>
      <c r="CF263" s="97"/>
      <c r="CG263" s="97"/>
      <c r="CH263" s="97"/>
      <c r="CI263" s="97"/>
      <c r="CJ263" s="97"/>
      <c r="CK263" s="97"/>
      <c r="CL263" s="97"/>
      <c r="CM263" s="97"/>
      <c r="CN263" s="97"/>
      <c r="CO263" s="97"/>
      <c r="CP263" s="97"/>
      <c r="CQ263" s="97"/>
      <c r="CR263" s="97"/>
      <c r="CS263" s="97"/>
      <c r="CT263" s="97"/>
      <c r="CU263" s="97"/>
      <c r="CV263" s="97"/>
      <c r="CW263" s="97"/>
      <c r="CX263" s="97"/>
      <c r="CY263" s="97"/>
      <c r="CZ263" s="97"/>
      <c r="DA263" s="97"/>
      <c r="DB263" s="97"/>
      <c r="DC263" s="97"/>
      <c r="DD263" s="97"/>
      <c r="DE263" s="97"/>
      <c r="DF263" s="97"/>
      <c r="DG263" s="97"/>
      <c r="DH263" s="97"/>
      <c r="DI263" s="97"/>
      <c r="DJ263" s="97"/>
      <c r="DK263" s="97"/>
      <c r="DL263" s="97"/>
      <c r="DM263" s="97"/>
      <c r="DN263" s="97"/>
      <c r="DO263" s="97"/>
      <c r="DP263" s="97"/>
      <c r="DQ263" s="97"/>
      <c r="DR263" s="97"/>
      <c r="DS263" s="97"/>
      <c r="DT263" s="97"/>
      <c r="DU263" s="97"/>
      <c r="DV263" s="97"/>
      <c r="DW263" s="97"/>
      <c r="DX263" s="97"/>
      <c r="DY263" s="97"/>
      <c r="DZ263" s="97"/>
      <c r="EA263" s="97"/>
      <c r="EB263" s="97"/>
      <c r="EC263" s="97"/>
      <c r="ED263" s="97"/>
      <c r="EE263" s="97"/>
      <c r="EF263" s="97"/>
      <c r="EG263" s="97"/>
      <c r="EH263" s="97"/>
      <c r="EI263" s="97"/>
    </row>
    <row r="264" spans="1:139">
      <c r="A264" s="97"/>
      <c r="B264" s="97"/>
      <c r="C264" s="97"/>
      <c r="D264" s="97"/>
      <c r="E264" s="97"/>
      <c r="F264" s="97"/>
      <c r="G264" s="97"/>
      <c r="H264" s="97"/>
      <c r="I264" s="97"/>
      <c r="J264" s="97"/>
      <c r="K264" s="97"/>
      <c r="L264" s="97"/>
      <c r="M264" s="97"/>
      <c r="N264" s="97"/>
      <c r="O264" s="97"/>
      <c r="P264" s="97"/>
      <c r="Q264" s="97"/>
      <c r="R264" s="97"/>
      <c r="S264" s="97"/>
      <c r="T264" s="97"/>
      <c r="U264" s="97"/>
      <c r="V264" s="97"/>
      <c r="W264" s="97"/>
      <c r="X264" s="97"/>
      <c r="Y264" s="97"/>
      <c r="Z264" s="97"/>
      <c r="AA264" s="97"/>
      <c r="AB264" s="97"/>
      <c r="AC264" s="97"/>
      <c r="AD264" s="97"/>
      <c r="AE264" s="97"/>
      <c r="AF264" s="97"/>
      <c r="AG264" s="97"/>
      <c r="AH264" s="97"/>
      <c r="AI264" s="97"/>
      <c r="AJ264" s="97"/>
      <c r="AK264" s="97"/>
      <c r="AL264" s="97"/>
      <c r="AM264" s="97"/>
      <c r="AN264" s="97"/>
      <c r="AO264" s="97"/>
      <c r="AP264" s="97"/>
      <c r="AQ264" s="97"/>
      <c r="AR264" s="97"/>
      <c r="AS264" s="97"/>
      <c r="AT264" s="97"/>
      <c r="AU264" s="97"/>
      <c r="AV264" s="97"/>
      <c r="AW264" s="97"/>
      <c r="AX264" s="97"/>
      <c r="AY264" s="97"/>
      <c r="AZ264" s="97"/>
      <c r="BA264" s="97"/>
      <c r="BB264" s="97"/>
      <c r="BC264" s="97"/>
      <c r="BD264" s="97"/>
      <c r="BE264" s="97"/>
      <c r="BF264" s="97"/>
      <c r="BG264" s="97"/>
      <c r="BH264" s="97"/>
      <c r="BI264" s="97"/>
      <c r="BJ264" s="97"/>
      <c r="BK264" s="97"/>
      <c r="BL264" s="97"/>
      <c r="BM264" s="97"/>
      <c r="BN264" s="97"/>
      <c r="BO264" s="97"/>
      <c r="BP264" s="97"/>
      <c r="BQ264" s="97"/>
      <c r="BR264" s="97"/>
      <c r="BS264" s="97"/>
      <c r="BT264" s="97"/>
      <c r="BU264" s="97"/>
      <c r="BV264" s="97"/>
      <c r="BW264" s="97"/>
      <c r="BX264" s="97"/>
      <c r="BY264" s="97"/>
      <c r="BZ264" s="97"/>
      <c r="CA264" s="97"/>
      <c r="CB264" s="97"/>
      <c r="CC264" s="97"/>
      <c r="CD264" s="97"/>
      <c r="CE264" s="97"/>
      <c r="CF264" s="97"/>
      <c r="CG264" s="97"/>
      <c r="CH264" s="97"/>
      <c r="CI264" s="97"/>
      <c r="CJ264" s="97"/>
      <c r="CK264" s="97"/>
      <c r="CL264" s="97"/>
      <c r="CM264" s="97"/>
      <c r="CN264" s="97"/>
      <c r="CO264" s="97"/>
      <c r="CP264" s="97"/>
      <c r="CQ264" s="97"/>
      <c r="CR264" s="97"/>
      <c r="CS264" s="97"/>
      <c r="CT264" s="97"/>
      <c r="CU264" s="97"/>
      <c r="CV264" s="97"/>
      <c r="CW264" s="97"/>
      <c r="CX264" s="97"/>
      <c r="CY264" s="97"/>
      <c r="CZ264" s="97"/>
      <c r="DA264" s="97"/>
      <c r="DB264" s="97"/>
      <c r="DC264" s="97"/>
      <c r="DD264" s="97"/>
      <c r="DE264" s="97"/>
      <c r="DF264" s="97"/>
      <c r="DG264" s="97"/>
      <c r="DH264" s="97"/>
      <c r="DI264" s="97"/>
      <c r="DJ264" s="97"/>
      <c r="DK264" s="97"/>
      <c r="DL264" s="97"/>
      <c r="DM264" s="97"/>
      <c r="DN264" s="97"/>
      <c r="DO264" s="97"/>
      <c r="DP264" s="97"/>
      <c r="DQ264" s="97"/>
      <c r="DR264" s="97"/>
      <c r="DS264" s="97"/>
      <c r="DT264" s="97"/>
      <c r="DU264" s="97"/>
      <c r="DV264" s="97"/>
      <c r="DW264" s="97"/>
      <c r="DX264" s="97"/>
      <c r="DY264" s="97"/>
      <c r="DZ264" s="97"/>
      <c r="EA264" s="97"/>
      <c r="EB264" s="97"/>
      <c r="EC264" s="97"/>
      <c r="ED264" s="97"/>
      <c r="EE264" s="97"/>
      <c r="EF264" s="97"/>
      <c r="EG264" s="97"/>
      <c r="EH264" s="97"/>
      <c r="EI264" s="97"/>
    </row>
    <row r="265" spans="1:139">
      <c r="A265" s="97"/>
      <c r="B265" s="97"/>
      <c r="C265" s="97"/>
      <c r="D265" s="97"/>
      <c r="E265" s="97"/>
      <c r="F265" s="97"/>
      <c r="G265" s="97"/>
      <c r="H265" s="97"/>
      <c r="I265" s="97"/>
      <c r="J265" s="97"/>
      <c r="K265" s="97"/>
      <c r="L265" s="97"/>
      <c r="M265" s="97"/>
      <c r="N265" s="97"/>
      <c r="O265" s="97"/>
      <c r="P265" s="97"/>
      <c r="Q265" s="97"/>
      <c r="R265" s="97"/>
      <c r="S265" s="97"/>
      <c r="T265" s="97"/>
      <c r="U265" s="97"/>
      <c r="V265" s="97"/>
      <c r="W265" s="97"/>
      <c r="X265" s="97"/>
      <c r="Y265" s="97"/>
      <c r="Z265" s="97"/>
      <c r="AA265" s="97"/>
      <c r="AB265" s="97"/>
      <c r="AC265" s="97"/>
      <c r="AD265" s="97"/>
      <c r="AE265" s="97"/>
      <c r="AF265" s="97"/>
      <c r="AG265" s="97"/>
      <c r="AH265" s="97"/>
      <c r="AI265" s="97"/>
      <c r="AJ265" s="97"/>
      <c r="AK265" s="97"/>
      <c r="AL265" s="97"/>
      <c r="AM265" s="97"/>
      <c r="AN265" s="97"/>
      <c r="AO265" s="97"/>
      <c r="AP265" s="97"/>
      <c r="AQ265" s="97"/>
      <c r="AR265" s="97"/>
      <c r="AS265" s="97"/>
      <c r="AT265" s="97"/>
      <c r="AU265" s="97"/>
      <c r="AV265" s="97"/>
      <c r="AW265" s="97"/>
      <c r="AX265" s="97"/>
      <c r="AY265" s="97"/>
      <c r="AZ265" s="97"/>
      <c r="BA265" s="97"/>
      <c r="BB265" s="97"/>
      <c r="BC265" s="97"/>
      <c r="BD265" s="97"/>
      <c r="BE265" s="97"/>
      <c r="BF265" s="97"/>
      <c r="BG265" s="97"/>
      <c r="BH265" s="97"/>
      <c r="BI265" s="97"/>
      <c r="BJ265" s="97"/>
      <c r="BK265" s="97"/>
      <c r="BL265" s="97"/>
      <c r="BM265" s="97"/>
      <c r="BN265" s="97"/>
      <c r="BO265" s="97"/>
      <c r="BP265" s="97"/>
      <c r="BQ265" s="97"/>
      <c r="BR265" s="97"/>
      <c r="BS265" s="97"/>
      <c r="BT265" s="97"/>
      <c r="BU265" s="97"/>
      <c r="BV265" s="97"/>
      <c r="BW265" s="97"/>
      <c r="BX265" s="97"/>
      <c r="BY265" s="97"/>
      <c r="BZ265" s="97"/>
      <c r="CA265" s="97"/>
      <c r="CB265" s="97"/>
      <c r="CC265" s="97"/>
      <c r="CD265" s="97"/>
      <c r="CE265" s="97"/>
      <c r="CF265" s="97"/>
      <c r="CG265" s="97"/>
      <c r="CH265" s="97"/>
      <c r="CI265" s="97"/>
      <c r="CJ265" s="97"/>
      <c r="CK265" s="97"/>
      <c r="CL265" s="97"/>
      <c r="CM265" s="97"/>
      <c r="CN265" s="97"/>
      <c r="CO265" s="97"/>
      <c r="CP265" s="97"/>
      <c r="CQ265" s="97"/>
      <c r="CR265" s="97"/>
      <c r="CS265" s="97"/>
      <c r="CT265" s="97"/>
      <c r="CU265" s="97"/>
      <c r="CV265" s="97"/>
      <c r="CW265" s="97"/>
      <c r="CX265" s="97"/>
      <c r="CY265" s="97"/>
      <c r="CZ265" s="97"/>
      <c r="DA265" s="97"/>
      <c r="DB265" s="97"/>
      <c r="DC265" s="97"/>
      <c r="DD265" s="97"/>
      <c r="DE265" s="97"/>
      <c r="DF265" s="97"/>
      <c r="DG265" s="97"/>
      <c r="DH265" s="97"/>
      <c r="DI265" s="97"/>
      <c r="DJ265" s="97"/>
      <c r="DK265" s="97"/>
      <c r="DL265" s="97"/>
      <c r="DM265" s="97"/>
      <c r="DN265" s="97"/>
      <c r="DO265" s="97"/>
      <c r="DP265" s="97"/>
      <c r="DQ265" s="97"/>
      <c r="DR265" s="97"/>
      <c r="DS265" s="97"/>
      <c r="DT265" s="97"/>
      <c r="DU265" s="97"/>
      <c r="DV265" s="97"/>
      <c r="DW265" s="97"/>
      <c r="DX265" s="97"/>
      <c r="DY265" s="97"/>
      <c r="DZ265" s="97"/>
      <c r="EA265" s="97"/>
      <c r="EB265" s="97"/>
      <c r="EC265" s="97"/>
      <c r="ED265" s="97"/>
      <c r="EE265" s="97"/>
      <c r="EF265" s="97"/>
      <c r="EG265" s="97"/>
      <c r="EH265" s="97"/>
      <c r="EI265" s="97"/>
    </row>
    <row r="266" spans="1:139">
      <c r="A266" s="97"/>
      <c r="B266" s="97"/>
      <c r="C266" s="97"/>
      <c r="D266" s="97"/>
      <c r="E266" s="97"/>
      <c r="F266" s="97"/>
      <c r="G266" s="97"/>
      <c r="H266" s="97"/>
      <c r="I266" s="97"/>
      <c r="J266" s="97"/>
      <c r="K266" s="97"/>
      <c r="L266" s="97"/>
      <c r="M266" s="97"/>
      <c r="N266" s="97"/>
      <c r="O266" s="97"/>
      <c r="P266" s="97"/>
      <c r="Q266" s="97"/>
      <c r="R266" s="97"/>
      <c r="S266" s="97"/>
      <c r="T266" s="97"/>
      <c r="U266" s="97"/>
      <c r="V266" s="97"/>
      <c r="W266" s="97"/>
      <c r="X266" s="97"/>
      <c r="Y266" s="97"/>
      <c r="Z266" s="97"/>
      <c r="AA266" s="97"/>
      <c r="AB266" s="97"/>
      <c r="AC266" s="97"/>
      <c r="AD266" s="97"/>
      <c r="AE266" s="97"/>
      <c r="AF266" s="97"/>
      <c r="AG266" s="97"/>
      <c r="AH266" s="97"/>
      <c r="AI266" s="97"/>
      <c r="AJ266" s="97"/>
      <c r="AK266" s="97"/>
      <c r="AL266" s="97"/>
      <c r="AM266" s="97"/>
      <c r="AN266" s="97"/>
      <c r="AO266" s="97"/>
      <c r="AP266" s="97"/>
      <c r="AQ266" s="97"/>
      <c r="AR266" s="97"/>
      <c r="AS266" s="97"/>
      <c r="AT266" s="97"/>
      <c r="AU266" s="97"/>
      <c r="AV266" s="97"/>
      <c r="AW266" s="97"/>
      <c r="AX266" s="97"/>
      <c r="AY266" s="97"/>
      <c r="AZ266" s="97"/>
      <c r="BA266" s="97"/>
      <c r="BB266" s="97"/>
      <c r="BC266" s="97"/>
      <c r="BD266" s="97"/>
      <c r="BE266" s="97"/>
      <c r="BF266" s="97"/>
      <c r="BG266" s="97"/>
      <c r="BH266" s="97"/>
      <c r="BI266" s="97"/>
      <c r="BJ266" s="97"/>
      <c r="BK266" s="97"/>
      <c r="BL266" s="97"/>
      <c r="BM266" s="97"/>
      <c r="BN266" s="97"/>
      <c r="BO266" s="97"/>
      <c r="BP266" s="97"/>
      <c r="BQ266" s="97"/>
      <c r="BR266" s="97"/>
      <c r="BS266" s="97"/>
      <c r="BT266" s="97"/>
      <c r="BU266" s="97"/>
      <c r="BV266" s="97"/>
      <c r="BW266" s="97"/>
      <c r="BX266" s="97"/>
      <c r="BY266" s="97"/>
      <c r="BZ266" s="97"/>
      <c r="CA266" s="97"/>
      <c r="CB266" s="97"/>
      <c r="CC266" s="97"/>
      <c r="CD266" s="97"/>
      <c r="CE266" s="97"/>
      <c r="CF266" s="97"/>
      <c r="CG266" s="97"/>
      <c r="CH266" s="97"/>
      <c r="CI266" s="97"/>
      <c r="CJ266" s="97"/>
      <c r="CK266" s="97"/>
      <c r="CL266" s="97"/>
      <c r="CM266" s="97"/>
      <c r="CN266" s="97"/>
      <c r="CO266" s="97"/>
      <c r="CP266" s="97"/>
      <c r="CQ266" s="97"/>
      <c r="CR266" s="97"/>
      <c r="CS266" s="97"/>
      <c r="CT266" s="97"/>
      <c r="CU266" s="97"/>
      <c r="CV266" s="97"/>
      <c r="CW266" s="97"/>
      <c r="CX266" s="97"/>
      <c r="CY266" s="97"/>
      <c r="CZ266" s="97"/>
      <c r="DA266" s="97"/>
      <c r="DB266" s="97"/>
      <c r="DC266" s="97"/>
      <c r="DD266" s="97"/>
      <c r="DE266" s="97"/>
      <c r="DF266" s="97"/>
      <c r="DG266" s="97"/>
      <c r="DH266" s="97"/>
      <c r="DI266" s="97"/>
      <c r="DJ266" s="97"/>
      <c r="DK266" s="97"/>
      <c r="DL266" s="97"/>
      <c r="DM266" s="97"/>
      <c r="DN266" s="97"/>
      <c r="DO266" s="97"/>
      <c r="DP266" s="97"/>
      <c r="DQ266" s="97"/>
      <c r="DR266" s="97"/>
      <c r="DS266" s="97"/>
      <c r="DT266" s="97"/>
      <c r="DU266" s="97"/>
      <c r="DV266" s="97"/>
      <c r="DW266" s="97"/>
      <c r="DX266" s="97"/>
      <c r="DY266" s="97"/>
      <c r="DZ266" s="97"/>
      <c r="EA266" s="97"/>
      <c r="EB266" s="97"/>
      <c r="EC266" s="97"/>
      <c r="ED266" s="97"/>
      <c r="EE266" s="97"/>
      <c r="EF266" s="97"/>
      <c r="EG266" s="97"/>
      <c r="EH266" s="97"/>
      <c r="EI266" s="97"/>
    </row>
    <row r="267" spans="1:139">
      <c r="A267" s="97"/>
      <c r="B267" s="97"/>
      <c r="C267" s="97"/>
      <c r="D267" s="97"/>
      <c r="E267" s="97"/>
      <c r="F267" s="97"/>
      <c r="G267" s="97"/>
      <c r="H267" s="97"/>
      <c r="I267" s="97"/>
      <c r="J267" s="97"/>
      <c r="K267" s="97"/>
      <c r="L267" s="97"/>
      <c r="M267" s="97"/>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97"/>
      <c r="AW267" s="97"/>
      <c r="AX267" s="97"/>
      <c r="AY267" s="97"/>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c r="BX267" s="97"/>
      <c r="BY267" s="97"/>
      <c r="BZ267" s="97"/>
      <c r="CA267" s="97"/>
      <c r="CB267" s="97"/>
      <c r="CC267" s="97"/>
      <c r="CD267" s="97"/>
      <c r="CE267" s="97"/>
      <c r="CF267" s="97"/>
      <c r="CG267" s="97"/>
      <c r="CH267" s="97"/>
      <c r="CI267" s="97"/>
      <c r="CJ267" s="97"/>
      <c r="CK267" s="97"/>
      <c r="CL267" s="97"/>
      <c r="CM267" s="97"/>
      <c r="CN267" s="97"/>
      <c r="CO267" s="97"/>
      <c r="CP267" s="97"/>
      <c r="CQ267" s="97"/>
      <c r="CR267" s="97"/>
      <c r="CS267" s="97"/>
      <c r="CT267" s="97"/>
      <c r="CU267" s="97"/>
      <c r="CV267" s="97"/>
      <c r="CW267" s="97"/>
      <c r="CX267" s="97"/>
      <c r="CY267" s="97"/>
      <c r="CZ267" s="97"/>
      <c r="DA267" s="97"/>
      <c r="DB267" s="97"/>
      <c r="DC267" s="97"/>
      <c r="DD267" s="97"/>
      <c r="DE267" s="97"/>
      <c r="DF267" s="97"/>
      <c r="DG267" s="97"/>
      <c r="DH267" s="97"/>
      <c r="DI267" s="97"/>
      <c r="DJ267" s="97"/>
      <c r="DK267" s="97"/>
      <c r="DL267" s="97"/>
      <c r="DM267" s="97"/>
      <c r="DN267" s="97"/>
      <c r="DO267" s="97"/>
      <c r="DP267" s="97"/>
      <c r="DQ267" s="97"/>
      <c r="DR267" s="97"/>
      <c r="DS267" s="97"/>
      <c r="DT267" s="97"/>
      <c r="DU267" s="97"/>
      <c r="DV267" s="97"/>
      <c r="DW267" s="97"/>
      <c r="DX267" s="97"/>
      <c r="DY267" s="97"/>
      <c r="DZ267" s="97"/>
      <c r="EA267" s="97"/>
      <c r="EB267" s="97"/>
      <c r="EC267" s="97"/>
      <c r="ED267" s="97"/>
      <c r="EE267" s="97"/>
      <c r="EF267" s="97"/>
      <c r="EG267" s="97"/>
      <c r="EH267" s="97"/>
      <c r="EI267" s="97"/>
    </row>
  </sheetData>
  <sheetProtection algorithmName="SHA-512" hashValue="NugQ0Eh7slJAmk6qNkV/rmCo2gJ7kfwBpmHNGIQiQgaFBAuXJx+qyRBaCSA7ZSVveWNos7wjZGCbn3qfhBckFQ==" saltValue="sPA6KtQgdhKJUABifNrzMA==" spinCount="100000" sheet="1" objects="1" scenarios="1"/>
  <protectedRanges>
    <protectedRange sqref="C4 D5 E4:H5" name="Range1"/>
  </protectedRanges>
  <dataConsolidate/>
  <mergeCells count="113">
    <mergeCell ref="G59:K59"/>
    <mergeCell ref="G60:K60"/>
    <mergeCell ref="G40:K40"/>
    <mergeCell ref="G39:K39"/>
    <mergeCell ref="G41:K41"/>
    <mergeCell ref="G42:K42"/>
    <mergeCell ref="G44:K44"/>
    <mergeCell ref="G45:K45"/>
    <mergeCell ref="G46:K46"/>
    <mergeCell ref="G48:K48"/>
    <mergeCell ref="G49:K49"/>
    <mergeCell ref="I65:L65"/>
    <mergeCell ref="A68:L68"/>
    <mergeCell ref="A56:C56"/>
    <mergeCell ref="A55:L55"/>
    <mergeCell ref="A57:C57"/>
    <mergeCell ref="A58:L58"/>
    <mergeCell ref="A67:L67"/>
    <mergeCell ref="A69:L69"/>
    <mergeCell ref="A66:L66"/>
    <mergeCell ref="D56:F56"/>
    <mergeCell ref="D57:F57"/>
    <mergeCell ref="D59:F59"/>
    <mergeCell ref="D60:F60"/>
    <mergeCell ref="A64:B64"/>
    <mergeCell ref="C64:E64"/>
    <mergeCell ref="F64:H64"/>
    <mergeCell ref="I64:L64"/>
    <mergeCell ref="A62:L62"/>
    <mergeCell ref="A63:L63"/>
    <mergeCell ref="A59:C59"/>
    <mergeCell ref="A65:B65"/>
    <mergeCell ref="C65:E65"/>
    <mergeCell ref="F65:H65"/>
    <mergeCell ref="G57:K57"/>
    <mergeCell ref="D40:F40"/>
    <mergeCell ref="D41:F41"/>
    <mergeCell ref="D44:F44"/>
    <mergeCell ref="D45:F45"/>
    <mergeCell ref="D46:F46"/>
    <mergeCell ref="D61:F61"/>
    <mergeCell ref="D50:F50"/>
    <mergeCell ref="G61:L61"/>
    <mergeCell ref="D52:F52"/>
    <mergeCell ref="D53:F53"/>
    <mergeCell ref="D54:F54"/>
    <mergeCell ref="A51:L51"/>
    <mergeCell ref="D49:F49"/>
    <mergeCell ref="A60:C60"/>
    <mergeCell ref="A61:C61"/>
    <mergeCell ref="A50:C50"/>
    <mergeCell ref="A52:C52"/>
    <mergeCell ref="A53:C53"/>
    <mergeCell ref="A54:C54"/>
    <mergeCell ref="A49:C49"/>
    <mergeCell ref="G52:K52"/>
    <mergeCell ref="G53:K53"/>
    <mergeCell ref="G54:K54"/>
    <mergeCell ref="G56:K56"/>
    <mergeCell ref="A29:C29"/>
    <mergeCell ref="A31:D31"/>
    <mergeCell ref="A38:C38"/>
    <mergeCell ref="A39:C39"/>
    <mergeCell ref="A34:C34"/>
    <mergeCell ref="A32:C32"/>
    <mergeCell ref="A33:C33"/>
    <mergeCell ref="A35:L35"/>
    <mergeCell ref="L33:L34"/>
    <mergeCell ref="D34:E34"/>
    <mergeCell ref="D39:F39"/>
    <mergeCell ref="J28:L28"/>
    <mergeCell ref="J30:L30"/>
    <mergeCell ref="A30:C30"/>
    <mergeCell ref="A48:C48"/>
    <mergeCell ref="A43:L43"/>
    <mergeCell ref="A45:C45"/>
    <mergeCell ref="A46:C46"/>
    <mergeCell ref="A44:C44"/>
    <mergeCell ref="A47:L47"/>
    <mergeCell ref="A37:C37"/>
    <mergeCell ref="D37:F37"/>
    <mergeCell ref="D38:F38"/>
    <mergeCell ref="D48:F48"/>
    <mergeCell ref="G37:K37"/>
    <mergeCell ref="G38:K38"/>
    <mergeCell ref="A42:C42"/>
    <mergeCell ref="A40:C40"/>
    <mergeCell ref="A41:C41"/>
    <mergeCell ref="D42:F42"/>
    <mergeCell ref="D29:E29"/>
    <mergeCell ref="D30:E30"/>
    <mergeCell ref="J29:L29"/>
    <mergeCell ref="D32:E32"/>
    <mergeCell ref="D33:E33"/>
    <mergeCell ref="A1:L3"/>
    <mergeCell ref="J26:L26"/>
    <mergeCell ref="J27:L27"/>
    <mergeCell ref="F26:I26"/>
    <mergeCell ref="F27:I27"/>
    <mergeCell ref="C4:I5"/>
    <mergeCell ref="A25:L25"/>
    <mergeCell ref="A6:L6"/>
    <mergeCell ref="A23:L23"/>
    <mergeCell ref="A24:L24"/>
    <mergeCell ref="I17:L17"/>
    <mergeCell ref="I9:L15"/>
    <mergeCell ref="J18:L18"/>
    <mergeCell ref="J19:L19"/>
    <mergeCell ref="J20:L20"/>
    <mergeCell ref="J21:L21"/>
    <mergeCell ref="J22:L22"/>
    <mergeCell ref="A26:C27"/>
    <mergeCell ref="D26:E27"/>
  </mergeCells>
  <conditionalFormatting sqref="D29 D44:D46">
    <cfRule type="cellIs" dxfId="1" priority="104" operator="equal">
      <formula>"No"</formula>
    </cfRule>
  </conditionalFormatting>
  <conditionalFormatting sqref="L45:L46">
    <cfRule type="cellIs" dxfId="0" priority="1" operator="equal">
      <formula>"No"</formula>
    </cfRule>
  </conditionalFormatting>
  <pageMargins left="0.25" right="0.25" top="0.75" bottom="0.75" header="0.3" footer="0.3"/>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08" r:id="rId4" name="Button 737">
              <controlPr defaultSize="0" print="0" autoFill="0" autoPict="0" macro="[0]!PDF">
                <anchor moveWithCells="1" sizeWithCells="1">
                  <from>
                    <xdr:col>0</xdr:col>
                    <xdr:colOff>152400</xdr:colOff>
                    <xdr:row>3</xdr:row>
                    <xdr:rowOff>60960</xdr:rowOff>
                  </from>
                  <to>
                    <xdr:col>1</xdr:col>
                    <xdr:colOff>441960</xdr:colOff>
                    <xdr:row>4</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217BCEAD-0BA2-42C8-A6AB-FB3712012F6B}">
          <x14:formula1>
            <xm:f>'DC Full Dataset'!$A$2:$A$14</xm:f>
          </x14:formula1>
          <xm:sqref>C4:I5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M14"/>
  <sheetViews>
    <sheetView zoomScale="87" zoomScaleNormal="87" workbookViewId="0">
      <selection activeCell="A2" sqref="A2"/>
    </sheetView>
  </sheetViews>
  <sheetFormatPr defaultColWidth="19.5546875" defaultRowHeight="14.4"/>
  <cols>
    <col min="1" max="3" width="19.5546875" style="2"/>
    <col min="4" max="7" width="0" style="2" hidden="1" customWidth="1"/>
    <col min="8" max="28" width="19.5546875" style="2"/>
    <col min="29" max="29" width="0" style="2" hidden="1" customWidth="1"/>
    <col min="30" max="70" width="19.5546875" style="2"/>
    <col min="72" max="72" width="19.5546875" style="2"/>
    <col min="74" max="74" width="19.5546875" style="2"/>
    <col min="75" max="91" width="19.5546875" style="105"/>
    <col min="92" max="16384" width="19.5546875" style="2"/>
  </cols>
  <sheetData>
    <row r="1" spans="1:91" s="3" customFormat="1" ht="129" customHeight="1">
      <c r="A1" s="118" t="s">
        <v>87</v>
      </c>
      <c r="B1" s="118" t="s">
        <v>88</v>
      </c>
      <c r="C1" s="118" t="s">
        <v>89</v>
      </c>
      <c r="D1" s="118"/>
      <c r="E1" s="118"/>
      <c r="F1" s="119"/>
      <c r="G1" s="119"/>
      <c r="H1" s="118" t="s">
        <v>90</v>
      </c>
      <c r="I1" s="118" t="s">
        <v>91</v>
      </c>
      <c r="J1" s="118" t="s">
        <v>92</v>
      </c>
      <c r="K1" s="118" t="s">
        <v>93</v>
      </c>
      <c r="L1" s="118" t="s">
        <v>94</v>
      </c>
      <c r="M1" s="118" t="s">
        <v>95</v>
      </c>
      <c r="N1" s="118" t="s">
        <v>96</v>
      </c>
      <c r="O1" s="118" t="s">
        <v>97</v>
      </c>
      <c r="P1" s="118" t="s">
        <v>98</v>
      </c>
      <c r="Q1" s="118" t="s">
        <v>99</v>
      </c>
      <c r="R1" s="118" t="s">
        <v>100</v>
      </c>
      <c r="S1" s="118" t="s">
        <v>101</v>
      </c>
      <c r="T1" s="118" t="s">
        <v>102</v>
      </c>
      <c r="U1" s="118" t="s">
        <v>103</v>
      </c>
      <c r="V1" s="118" t="s">
        <v>104</v>
      </c>
      <c r="W1" s="118" t="s">
        <v>105</v>
      </c>
      <c r="X1" s="118" t="s">
        <v>106</v>
      </c>
      <c r="Y1" s="118" t="s">
        <v>107</v>
      </c>
      <c r="Z1" s="118" t="s">
        <v>108</v>
      </c>
      <c r="AA1" s="118" t="s">
        <v>109</v>
      </c>
      <c r="AB1" s="118" t="s">
        <v>110</v>
      </c>
      <c r="AC1" s="120"/>
      <c r="AD1" s="118" t="s">
        <v>32</v>
      </c>
      <c r="AE1" s="118" t="s">
        <v>34</v>
      </c>
      <c r="AF1" s="118" t="s">
        <v>111</v>
      </c>
      <c r="AG1" s="118" t="s">
        <v>112</v>
      </c>
      <c r="AH1" s="118" t="s">
        <v>113</v>
      </c>
      <c r="AI1" s="118" t="s">
        <v>114</v>
      </c>
      <c r="AJ1" s="118" t="s">
        <v>115</v>
      </c>
      <c r="AK1" s="118" t="s">
        <v>116</v>
      </c>
      <c r="AL1" s="118" t="s">
        <v>117</v>
      </c>
      <c r="AM1" s="118" t="s">
        <v>118</v>
      </c>
      <c r="AN1" s="118" t="s">
        <v>119</v>
      </c>
      <c r="AO1" s="118" t="s">
        <v>120</v>
      </c>
      <c r="AP1" s="118" t="s">
        <v>121</v>
      </c>
      <c r="AQ1" s="118" t="s">
        <v>120</v>
      </c>
      <c r="AR1" s="118" t="s">
        <v>122</v>
      </c>
      <c r="AS1" s="118" t="s">
        <v>123</v>
      </c>
      <c r="AT1" s="118" t="s">
        <v>124</v>
      </c>
      <c r="AU1" s="118" t="s">
        <v>51</v>
      </c>
      <c r="AV1" s="118" t="s">
        <v>125</v>
      </c>
      <c r="AW1" s="118" t="s">
        <v>126</v>
      </c>
      <c r="AX1" s="118" t="s">
        <v>127</v>
      </c>
      <c r="AY1" s="118" t="s">
        <v>128</v>
      </c>
      <c r="AZ1" s="118" t="s">
        <v>129</v>
      </c>
      <c r="BA1" s="118" t="s">
        <v>130</v>
      </c>
      <c r="BB1" s="118" t="s">
        <v>131</v>
      </c>
      <c r="BC1" s="118" t="s">
        <v>132</v>
      </c>
      <c r="BD1" s="118" t="s">
        <v>133</v>
      </c>
      <c r="BE1" s="118" t="s">
        <v>134</v>
      </c>
      <c r="BF1" s="118" t="s">
        <v>135</v>
      </c>
      <c r="BG1" s="118" t="s">
        <v>136</v>
      </c>
      <c r="BH1" s="118" t="s">
        <v>137</v>
      </c>
      <c r="BI1" s="118" t="s">
        <v>138</v>
      </c>
      <c r="BJ1" s="118" t="s">
        <v>139</v>
      </c>
      <c r="BK1" s="118" t="s">
        <v>140</v>
      </c>
      <c r="BL1" s="118" t="s">
        <v>141</v>
      </c>
      <c r="BM1" s="118" t="s">
        <v>142</v>
      </c>
      <c r="BN1" s="118" t="s">
        <v>143</v>
      </c>
      <c r="BO1" s="118" t="s">
        <v>144</v>
      </c>
      <c r="BP1" s="118" t="s">
        <v>145</v>
      </c>
      <c r="BQ1" s="118" t="s">
        <v>146</v>
      </c>
      <c r="BR1" s="133" t="s">
        <v>147</v>
      </c>
      <c r="BS1" s="133" t="s">
        <v>148</v>
      </c>
      <c r="BT1" s="133" t="s">
        <v>149</v>
      </c>
      <c r="BU1" s="118" t="s">
        <v>150</v>
      </c>
      <c r="BV1" s="91" t="s">
        <v>151</v>
      </c>
      <c r="BW1" s="105"/>
      <c r="BX1" s="105"/>
      <c r="BY1" s="105"/>
      <c r="BZ1" s="105"/>
      <c r="CA1" s="105"/>
      <c r="CB1" s="105"/>
      <c r="CC1" s="105"/>
      <c r="CD1" s="105"/>
      <c r="CE1" s="105"/>
      <c r="CF1" s="105"/>
      <c r="CG1" s="105"/>
      <c r="CH1" s="105"/>
      <c r="CI1" s="105"/>
      <c r="CJ1" s="105"/>
      <c r="CK1" s="105"/>
      <c r="CL1" s="105"/>
      <c r="CM1" s="105"/>
    </row>
    <row r="2" spans="1:91" s="17" customFormat="1" ht="13.5" customHeight="1">
      <c r="A2" s="126" t="s">
        <v>1</v>
      </c>
      <c r="B2" s="130">
        <v>44619</v>
      </c>
      <c r="C2" s="122" t="s">
        <v>152</v>
      </c>
      <c r="D2" s="123"/>
      <c r="E2" s="123"/>
      <c r="F2" s="123"/>
      <c r="G2" s="123"/>
      <c r="H2" s="122" t="s">
        <v>153</v>
      </c>
      <c r="I2" s="124">
        <v>0</v>
      </c>
      <c r="J2" s="122" t="s">
        <v>153</v>
      </c>
      <c r="K2" s="122" t="s">
        <v>153</v>
      </c>
      <c r="L2" s="124">
        <v>0</v>
      </c>
      <c r="M2" s="124">
        <v>0</v>
      </c>
      <c r="N2" s="124">
        <v>0</v>
      </c>
      <c r="O2" s="124">
        <v>0</v>
      </c>
      <c r="P2" s="124">
        <v>0</v>
      </c>
      <c r="Q2" s="124">
        <v>0</v>
      </c>
      <c r="R2" s="122"/>
      <c r="S2" s="124"/>
      <c r="T2" s="122"/>
      <c r="U2" s="124"/>
      <c r="V2" s="131"/>
      <c r="W2" s="124"/>
      <c r="X2" s="131"/>
      <c r="Y2" s="124"/>
      <c r="Z2" s="122"/>
      <c r="AA2" s="124"/>
      <c r="AB2" s="124"/>
      <c r="AC2" s="124"/>
      <c r="AD2" s="127">
        <v>0</v>
      </c>
      <c r="AE2" s="127">
        <v>0</v>
      </c>
      <c r="AF2" s="122" t="s">
        <v>154</v>
      </c>
      <c r="AG2" s="122"/>
      <c r="AH2" s="122"/>
      <c r="AI2" s="122"/>
      <c r="AJ2" s="122"/>
      <c r="AK2" s="122"/>
      <c r="AL2" s="122"/>
      <c r="AM2" s="122"/>
      <c r="AN2" s="122"/>
      <c r="AO2" s="122"/>
      <c r="AP2" s="122"/>
      <c r="AQ2" s="122"/>
      <c r="AR2" s="127"/>
      <c r="AS2" s="122"/>
      <c r="AT2" s="122" t="s">
        <v>153</v>
      </c>
      <c r="AU2" s="122" t="s">
        <v>155</v>
      </c>
      <c r="AV2" s="122" t="s">
        <v>153</v>
      </c>
      <c r="AW2" s="122" t="s">
        <v>153</v>
      </c>
      <c r="AX2" s="122" t="s">
        <v>153</v>
      </c>
      <c r="AY2" s="122" t="s">
        <v>153</v>
      </c>
      <c r="AZ2" s="122" t="s">
        <v>153</v>
      </c>
      <c r="BA2" s="122" t="s">
        <v>154</v>
      </c>
      <c r="BB2" s="122" t="s">
        <v>156</v>
      </c>
      <c r="BC2" s="122" t="s">
        <v>157</v>
      </c>
      <c r="BD2" s="122" t="s">
        <v>153</v>
      </c>
      <c r="BE2" s="122" t="s">
        <v>153</v>
      </c>
      <c r="BF2" s="122" t="s">
        <v>158</v>
      </c>
      <c r="BG2" s="122" t="s">
        <v>153</v>
      </c>
      <c r="BH2" s="122" t="s">
        <v>153</v>
      </c>
      <c r="BI2" s="122" t="s">
        <v>159</v>
      </c>
      <c r="BJ2" s="122" t="s">
        <v>160</v>
      </c>
      <c r="BK2" s="122" t="s">
        <v>161</v>
      </c>
      <c r="BL2" s="122" t="s">
        <v>162</v>
      </c>
      <c r="BM2" s="122" t="s">
        <v>158</v>
      </c>
      <c r="BN2" s="122" t="s">
        <v>158</v>
      </c>
      <c r="BO2" s="122" t="s">
        <v>158</v>
      </c>
      <c r="BP2" s="122" t="s">
        <v>153</v>
      </c>
      <c r="BQ2" s="125" t="s">
        <v>158</v>
      </c>
      <c r="BR2" s="122" t="s">
        <v>163</v>
      </c>
      <c r="BS2" s="132"/>
      <c r="BT2" s="132"/>
      <c r="BU2" s="125"/>
    </row>
    <row r="3" spans="1:91" s="17" customFormat="1">
      <c r="A3" s="126" t="s">
        <v>164</v>
      </c>
      <c r="B3" s="130">
        <v>44619</v>
      </c>
      <c r="C3" s="122" t="s">
        <v>165</v>
      </c>
      <c r="D3" s="123"/>
      <c r="E3" s="123"/>
      <c r="F3" s="123"/>
      <c r="G3" s="123"/>
      <c r="H3" s="122" t="s">
        <v>154</v>
      </c>
      <c r="I3" s="124">
        <v>900</v>
      </c>
      <c r="J3" s="122" t="s">
        <v>153</v>
      </c>
      <c r="K3" s="122" t="s">
        <v>153</v>
      </c>
      <c r="L3" s="124">
        <v>50</v>
      </c>
      <c r="M3" s="124">
        <v>720</v>
      </c>
      <c r="N3" s="124">
        <v>0</v>
      </c>
      <c r="O3" s="124">
        <v>30</v>
      </c>
      <c r="P3" s="124">
        <v>100</v>
      </c>
      <c r="Q3" s="124">
        <v>0</v>
      </c>
      <c r="R3" s="122"/>
      <c r="S3" s="124"/>
      <c r="T3" s="122"/>
      <c r="U3" s="124"/>
      <c r="V3" s="131"/>
      <c r="W3" s="124"/>
      <c r="X3" s="131"/>
      <c r="Y3" s="124"/>
      <c r="Z3" s="122"/>
      <c r="AA3" s="124"/>
      <c r="AB3" s="124"/>
      <c r="AC3" s="124"/>
      <c r="AD3" s="127">
        <v>0</v>
      </c>
      <c r="AE3" s="127">
        <v>0</v>
      </c>
      <c r="AF3" s="122" t="s">
        <v>153</v>
      </c>
      <c r="AG3" s="122" t="s">
        <v>166</v>
      </c>
      <c r="AH3" s="122" t="s">
        <v>153</v>
      </c>
      <c r="AI3" s="122" t="s">
        <v>153</v>
      </c>
      <c r="AJ3" s="122" t="s">
        <v>167</v>
      </c>
      <c r="AK3" s="122" t="s">
        <v>168</v>
      </c>
      <c r="AL3" s="122" t="s">
        <v>168</v>
      </c>
      <c r="AM3" s="122" t="s">
        <v>168</v>
      </c>
      <c r="AN3" s="122" t="s">
        <v>169</v>
      </c>
      <c r="AO3" s="122"/>
      <c r="AP3" s="122" t="s">
        <v>170</v>
      </c>
      <c r="AQ3" s="122"/>
      <c r="AR3" s="127">
        <v>0</v>
      </c>
      <c r="AS3" s="122" t="s">
        <v>171</v>
      </c>
      <c r="AT3" s="122" t="s">
        <v>153</v>
      </c>
      <c r="AU3" s="122" t="s">
        <v>155</v>
      </c>
      <c r="AV3" s="122" t="s">
        <v>153</v>
      </c>
      <c r="AW3" s="122" t="s">
        <v>153</v>
      </c>
      <c r="AX3" s="122" t="s">
        <v>153</v>
      </c>
      <c r="AY3" s="122" t="s">
        <v>153</v>
      </c>
      <c r="AZ3" s="122" t="s">
        <v>153</v>
      </c>
      <c r="BA3" s="122" t="s">
        <v>153</v>
      </c>
      <c r="BB3" s="122" t="s">
        <v>172</v>
      </c>
      <c r="BC3" s="122" t="s">
        <v>157</v>
      </c>
      <c r="BD3" s="122" t="s">
        <v>153</v>
      </c>
      <c r="BE3" s="122" t="s">
        <v>154</v>
      </c>
      <c r="BF3" s="122" t="s">
        <v>154</v>
      </c>
      <c r="BG3" s="122" t="s">
        <v>153</v>
      </c>
      <c r="BH3" s="122" t="s">
        <v>154</v>
      </c>
      <c r="BI3" s="122" t="s">
        <v>173</v>
      </c>
      <c r="BJ3" s="122" t="s">
        <v>160</v>
      </c>
      <c r="BK3" s="122" t="s">
        <v>174</v>
      </c>
      <c r="BL3" s="122" t="s">
        <v>175</v>
      </c>
      <c r="BM3" s="122" t="s">
        <v>154</v>
      </c>
      <c r="BN3" s="122" t="s">
        <v>158</v>
      </c>
      <c r="BO3" s="122" t="s">
        <v>153</v>
      </c>
      <c r="BP3" s="122" t="s">
        <v>154</v>
      </c>
      <c r="BQ3" s="125" t="s">
        <v>154</v>
      </c>
      <c r="BR3" s="122" t="s">
        <v>163</v>
      </c>
      <c r="BS3" s="132"/>
      <c r="BT3" s="132"/>
      <c r="BU3" s="125"/>
    </row>
    <row r="4" spans="1:91" s="17" customFormat="1">
      <c r="A4" s="126" t="s">
        <v>176</v>
      </c>
      <c r="B4" s="130">
        <v>44619</v>
      </c>
      <c r="C4" s="190" t="s">
        <v>576</v>
      </c>
      <c r="D4" s="123"/>
      <c r="E4" s="123"/>
      <c r="F4" s="123"/>
      <c r="G4" s="123"/>
      <c r="H4" s="122" t="s">
        <v>153</v>
      </c>
      <c r="I4" s="124">
        <v>37</v>
      </c>
      <c r="J4" s="122" t="s">
        <v>153</v>
      </c>
      <c r="K4" s="122" t="s">
        <v>153</v>
      </c>
      <c r="L4" s="124">
        <v>0</v>
      </c>
      <c r="M4" s="124">
        <v>37</v>
      </c>
      <c r="N4" s="124">
        <v>0</v>
      </c>
      <c r="O4" s="124">
        <v>0</v>
      </c>
      <c r="P4" s="124">
        <v>0</v>
      </c>
      <c r="Q4" s="124">
        <v>0</v>
      </c>
      <c r="R4" s="122" t="s">
        <v>178</v>
      </c>
      <c r="S4" s="124">
        <v>13</v>
      </c>
      <c r="T4" s="122" t="s">
        <v>179</v>
      </c>
      <c r="U4" s="124">
        <v>17</v>
      </c>
      <c r="V4" s="131" t="s">
        <v>180</v>
      </c>
      <c r="W4" s="124">
        <v>4</v>
      </c>
      <c r="X4" s="131" t="s">
        <v>181</v>
      </c>
      <c r="Y4" s="124">
        <v>3</v>
      </c>
      <c r="Z4" s="122"/>
      <c r="AA4" s="124"/>
      <c r="AB4" s="124"/>
      <c r="AC4" s="124"/>
      <c r="AD4" s="127">
        <v>0</v>
      </c>
      <c r="AE4" s="127">
        <v>0</v>
      </c>
      <c r="AF4" s="122" t="s">
        <v>153</v>
      </c>
      <c r="AG4" s="122" t="s">
        <v>166</v>
      </c>
      <c r="AH4" s="122" t="s">
        <v>154</v>
      </c>
      <c r="AI4" s="122" t="s">
        <v>153</v>
      </c>
      <c r="AJ4" s="122" t="s">
        <v>167</v>
      </c>
      <c r="AK4" s="122" t="s">
        <v>168</v>
      </c>
      <c r="AL4" s="122" t="s">
        <v>182</v>
      </c>
      <c r="AM4" s="122" t="s">
        <v>182</v>
      </c>
      <c r="AN4" s="122" t="s">
        <v>169</v>
      </c>
      <c r="AO4" s="122"/>
      <c r="AP4" s="122" t="s">
        <v>170</v>
      </c>
      <c r="AQ4" s="122"/>
      <c r="AR4" s="127">
        <v>0</v>
      </c>
      <c r="AS4" s="122" t="s">
        <v>171</v>
      </c>
      <c r="AT4" s="122" t="s">
        <v>153</v>
      </c>
      <c r="AU4" s="122" t="s">
        <v>155</v>
      </c>
      <c r="AV4" s="122" t="s">
        <v>153</v>
      </c>
      <c r="AW4" s="122" t="s">
        <v>153</v>
      </c>
      <c r="AX4" s="122" t="s">
        <v>153</v>
      </c>
      <c r="AY4" s="122" t="s">
        <v>153</v>
      </c>
      <c r="AZ4" s="122" t="s">
        <v>153</v>
      </c>
      <c r="BA4" s="122" t="s">
        <v>153</v>
      </c>
      <c r="BB4" s="122" t="s">
        <v>183</v>
      </c>
      <c r="BC4" s="122" t="s">
        <v>157</v>
      </c>
      <c r="BD4" s="122" t="s">
        <v>153</v>
      </c>
      <c r="BE4" s="122" t="s">
        <v>154</v>
      </c>
      <c r="BF4" s="122" t="s">
        <v>153</v>
      </c>
      <c r="BG4" s="122" t="s">
        <v>154</v>
      </c>
      <c r="BH4" s="122" t="s">
        <v>153</v>
      </c>
      <c r="BI4" s="122" t="s">
        <v>184</v>
      </c>
      <c r="BJ4" s="122" t="s">
        <v>160</v>
      </c>
      <c r="BK4" s="122" t="s">
        <v>161</v>
      </c>
      <c r="BL4" s="122" t="s">
        <v>175</v>
      </c>
      <c r="BM4" s="122" t="s">
        <v>153</v>
      </c>
      <c r="BN4" s="122" t="s">
        <v>154</v>
      </c>
      <c r="BO4" s="122" t="s">
        <v>154</v>
      </c>
      <c r="BP4" s="122" t="s">
        <v>154</v>
      </c>
      <c r="BQ4" s="125" t="s">
        <v>154</v>
      </c>
      <c r="BR4" s="122" t="s">
        <v>185</v>
      </c>
      <c r="BS4" s="132"/>
      <c r="BT4" s="132"/>
      <c r="BU4" s="125"/>
    </row>
    <row r="5" spans="1:91" s="17" customFormat="1">
      <c r="A5" s="126" t="s">
        <v>186</v>
      </c>
      <c r="B5" s="130">
        <v>44620</v>
      </c>
      <c r="C5" s="122" t="s">
        <v>187</v>
      </c>
      <c r="D5" s="123"/>
      <c r="E5" s="123"/>
      <c r="F5" s="123"/>
      <c r="G5" s="123"/>
      <c r="H5" s="122" t="s">
        <v>153</v>
      </c>
      <c r="I5" s="124">
        <v>0</v>
      </c>
      <c r="J5" s="122" t="s">
        <v>153</v>
      </c>
      <c r="K5" s="122" t="s">
        <v>154</v>
      </c>
      <c r="L5" s="124">
        <v>0</v>
      </c>
      <c r="M5" s="124">
        <v>0</v>
      </c>
      <c r="N5" s="124">
        <v>0</v>
      </c>
      <c r="O5" s="124">
        <v>0</v>
      </c>
      <c r="P5" s="124">
        <v>0</v>
      </c>
      <c r="Q5" s="124">
        <v>0</v>
      </c>
      <c r="R5" s="122"/>
      <c r="S5" s="124"/>
      <c r="T5" s="122"/>
      <c r="U5" s="124"/>
      <c r="V5" s="131"/>
      <c r="W5" s="124"/>
      <c r="X5" s="131"/>
      <c r="Y5" s="124"/>
      <c r="Z5" s="122"/>
      <c r="AA5" s="124"/>
      <c r="AB5" s="124"/>
      <c r="AC5" s="124"/>
      <c r="AD5" s="127">
        <v>0</v>
      </c>
      <c r="AE5" s="127">
        <v>0</v>
      </c>
      <c r="AF5" s="122" t="s">
        <v>153</v>
      </c>
      <c r="AG5" s="122" t="s">
        <v>166</v>
      </c>
      <c r="AH5" s="122" t="s">
        <v>153</v>
      </c>
      <c r="AI5" s="122" t="s">
        <v>153</v>
      </c>
      <c r="AJ5" s="122" t="s">
        <v>188</v>
      </c>
      <c r="AK5" s="122" t="s">
        <v>168</v>
      </c>
      <c r="AL5" s="122" t="s">
        <v>182</v>
      </c>
      <c r="AM5" s="122" t="s">
        <v>182</v>
      </c>
      <c r="AN5" s="122" t="s">
        <v>169</v>
      </c>
      <c r="AO5" s="122"/>
      <c r="AP5" s="122" t="s">
        <v>169</v>
      </c>
      <c r="AQ5" s="122"/>
      <c r="AR5" s="127">
        <v>0</v>
      </c>
      <c r="AS5" s="122" t="s">
        <v>171</v>
      </c>
      <c r="AT5" s="122" t="s">
        <v>154</v>
      </c>
      <c r="AU5" s="122" t="s">
        <v>189</v>
      </c>
      <c r="AV5" s="122" t="s">
        <v>153</v>
      </c>
      <c r="AW5" s="122" t="s">
        <v>153</v>
      </c>
      <c r="AX5" s="122" t="s">
        <v>154</v>
      </c>
      <c r="AY5" s="122" t="s">
        <v>154</v>
      </c>
      <c r="AZ5" s="122" t="s">
        <v>154</v>
      </c>
      <c r="BA5" s="122" t="s">
        <v>153</v>
      </c>
      <c r="BB5" s="122" t="s">
        <v>190</v>
      </c>
      <c r="BC5" s="122" t="s">
        <v>157</v>
      </c>
      <c r="BD5" s="122" t="s">
        <v>154</v>
      </c>
      <c r="BE5" s="122" t="s">
        <v>154</v>
      </c>
      <c r="BF5" s="122" t="s">
        <v>153</v>
      </c>
      <c r="BG5" s="122" t="s">
        <v>153</v>
      </c>
      <c r="BH5" s="122" t="s">
        <v>154</v>
      </c>
      <c r="BI5" s="122" t="s">
        <v>173</v>
      </c>
      <c r="BJ5" s="122" t="s">
        <v>189</v>
      </c>
      <c r="BK5" s="122" t="s">
        <v>174</v>
      </c>
      <c r="BL5" s="122" t="s">
        <v>175</v>
      </c>
      <c r="BM5" s="122" t="s">
        <v>153</v>
      </c>
      <c r="BN5" s="122" t="s">
        <v>153</v>
      </c>
      <c r="BO5" s="122" t="s">
        <v>154</v>
      </c>
      <c r="BP5" s="122" t="s">
        <v>154</v>
      </c>
      <c r="BQ5" s="125" t="s">
        <v>153</v>
      </c>
      <c r="BR5" s="122" t="s">
        <v>163</v>
      </c>
      <c r="BS5" s="132"/>
      <c r="BT5" s="132"/>
      <c r="BU5" s="125"/>
    </row>
    <row r="6" spans="1:91" s="17" customFormat="1">
      <c r="A6" s="126" t="s">
        <v>434</v>
      </c>
      <c r="B6" s="130">
        <v>44619</v>
      </c>
      <c r="C6" s="122" t="s">
        <v>436</v>
      </c>
      <c r="D6" s="123"/>
      <c r="E6" s="123"/>
      <c r="F6" s="123"/>
      <c r="G6" s="123"/>
      <c r="H6" s="122" t="s">
        <v>153</v>
      </c>
      <c r="I6" s="124">
        <v>0</v>
      </c>
      <c r="J6" s="122" t="s">
        <v>154</v>
      </c>
      <c r="K6" s="122" t="s">
        <v>154</v>
      </c>
      <c r="L6" s="124">
        <v>0</v>
      </c>
      <c r="M6" s="124">
        <v>0</v>
      </c>
      <c r="N6" s="124">
        <v>0</v>
      </c>
      <c r="O6" s="124">
        <v>0</v>
      </c>
      <c r="P6" s="124">
        <v>0</v>
      </c>
      <c r="Q6" s="124">
        <v>0</v>
      </c>
      <c r="R6" s="122"/>
      <c r="S6" s="124">
        <v>0</v>
      </c>
      <c r="T6" s="122"/>
      <c r="U6" s="124">
        <v>0</v>
      </c>
      <c r="V6" s="131"/>
      <c r="W6" s="124">
        <v>0</v>
      </c>
      <c r="X6" s="131"/>
      <c r="Y6" s="124">
        <v>0</v>
      </c>
      <c r="Z6" s="122"/>
      <c r="AA6" s="124">
        <v>0</v>
      </c>
      <c r="AB6" s="124">
        <v>0</v>
      </c>
      <c r="AC6" s="124"/>
      <c r="AD6" s="127">
        <v>0</v>
      </c>
      <c r="AE6" s="127">
        <v>0</v>
      </c>
      <c r="AF6" s="122" t="s">
        <v>154</v>
      </c>
      <c r="AG6" s="122"/>
      <c r="AH6" s="122"/>
      <c r="AI6" s="122"/>
      <c r="AJ6" s="122"/>
      <c r="AK6" s="122"/>
      <c r="AL6" s="122"/>
      <c r="AM6" s="122"/>
      <c r="AN6" s="122"/>
      <c r="AO6" s="122"/>
      <c r="AP6" s="122"/>
      <c r="AQ6" s="122"/>
      <c r="AR6" s="127"/>
      <c r="AS6" s="122"/>
      <c r="AT6" s="122" t="s">
        <v>154</v>
      </c>
      <c r="AU6" s="122" t="s">
        <v>189</v>
      </c>
      <c r="AV6" s="122" t="s">
        <v>153</v>
      </c>
      <c r="AW6" s="122" t="s">
        <v>153</v>
      </c>
      <c r="AX6" s="122" t="s">
        <v>154</v>
      </c>
      <c r="AY6" s="122" t="s">
        <v>154</v>
      </c>
      <c r="AZ6" s="122" t="s">
        <v>154</v>
      </c>
      <c r="BA6" s="122" t="s">
        <v>154</v>
      </c>
      <c r="BB6" s="122" t="s">
        <v>190</v>
      </c>
      <c r="BC6" s="122" t="s">
        <v>370</v>
      </c>
      <c r="BD6" s="122" t="s">
        <v>153</v>
      </c>
      <c r="BE6" s="122" t="s">
        <v>153</v>
      </c>
      <c r="BF6" s="122" t="s">
        <v>154</v>
      </c>
      <c r="BG6" s="122" t="s">
        <v>154</v>
      </c>
      <c r="BH6" s="122" t="s">
        <v>154</v>
      </c>
      <c r="BI6" s="122" t="s">
        <v>196</v>
      </c>
      <c r="BJ6" s="122" t="s">
        <v>197</v>
      </c>
      <c r="BK6" s="122" t="s">
        <v>174</v>
      </c>
      <c r="BL6" s="122" t="s">
        <v>201</v>
      </c>
      <c r="BM6" s="122" t="s">
        <v>154</v>
      </c>
      <c r="BN6" s="122" t="s">
        <v>154</v>
      </c>
      <c r="BO6" s="122" t="s">
        <v>154</v>
      </c>
      <c r="BP6" s="122" t="s">
        <v>154</v>
      </c>
      <c r="BQ6" s="125" t="s">
        <v>154</v>
      </c>
      <c r="BR6" s="122" t="s">
        <v>163</v>
      </c>
      <c r="BS6" s="132"/>
      <c r="BT6" s="132"/>
      <c r="BU6" s="125"/>
    </row>
    <row r="7" spans="1:91" s="17" customFormat="1">
      <c r="A7" s="126" t="s">
        <v>191</v>
      </c>
      <c r="B7" s="130">
        <v>44605</v>
      </c>
      <c r="C7" s="122" t="s">
        <v>192</v>
      </c>
      <c r="D7" s="123"/>
      <c r="E7" s="123"/>
      <c r="F7" s="123"/>
      <c r="G7" s="123"/>
      <c r="H7" s="122" t="s">
        <v>153</v>
      </c>
      <c r="I7" s="124">
        <v>150</v>
      </c>
      <c r="J7" s="122" t="s">
        <v>153</v>
      </c>
      <c r="K7" s="122" t="s">
        <v>153</v>
      </c>
      <c r="L7" s="124">
        <v>2</v>
      </c>
      <c r="M7" s="124">
        <v>122</v>
      </c>
      <c r="N7" s="124">
        <v>15</v>
      </c>
      <c r="O7" s="124">
        <v>2</v>
      </c>
      <c r="P7" s="124">
        <v>9</v>
      </c>
      <c r="Q7" s="124">
        <v>0</v>
      </c>
      <c r="R7" s="122" t="s">
        <v>193</v>
      </c>
      <c r="S7" s="124">
        <v>36</v>
      </c>
      <c r="T7" s="122" t="s">
        <v>194</v>
      </c>
      <c r="U7" s="124">
        <v>20</v>
      </c>
      <c r="V7" s="131" t="s">
        <v>180</v>
      </c>
      <c r="W7" s="124">
        <v>17</v>
      </c>
      <c r="X7" s="131" t="s">
        <v>178</v>
      </c>
      <c r="Y7" s="124">
        <v>11</v>
      </c>
      <c r="Z7" s="122" t="s">
        <v>181</v>
      </c>
      <c r="AA7" s="124">
        <v>9</v>
      </c>
      <c r="AB7" s="124">
        <v>57</v>
      </c>
      <c r="AC7" s="124"/>
      <c r="AD7" s="127">
        <v>0</v>
      </c>
      <c r="AE7" s="127">
        <v>0</v>
      </c>
      <c r="AF7" s="122" t="s">
        <v>153</v>
      </c>
      <c r="AG7" s="122" t="s">
        <v>166</v>
      </c>
      <c r="AH7" s="122" t="s">
        <v>153</v>
      </c>
      <c r="AI7" s="122" t="s">
        <v>153</v>
      </c>
      <c r="AJ7" s="122" t="s">
        <v>188</v>
      </c>
      <c r="AK7" s="122" t="s">
        <v>195</v>
      </c>
      <c r="AL7" s="122" t="s">
        <v>182</v>
      </c>
      <c r="AM7" s="122" t="s">
        <v>182</v>
      </c>
      <c r="AN7" s="122" t="s">
        <v>169</v>
      </c>
      <c r="AO7" s="122"/>
      <c r="AP7" s="122" t="s">
        <v>170</v>
      </c>
      <c r="AQ7" s="122"/>
      <c r="AR7" s="127">
        <v>0</v>
      </c>
      <c r="AS7" s="122" t="s">
        <v>171</v>
      </c>
      <c r="AT7" s="122" t="s">
        <v>154</v>
      </c>
      <c r="AU7" s="122" t="s">
        <v>189</v>
      </c>
      <c r="AV7" s="122" t="s">
        <v>153</v>
      </c>
      <c r="AW7" s="122" t="s">
        <v>153</v>
      </c>
      <c r="AX7" s="122" t="s">
        <v>154</v>
      </c>
      <c r="AY7" s="122" t="s">
        <v>154</v>
      </c>
      <c r="AZ7" s="122" t="s">
        <v>154</v>
      </c>
      <c r="BA7" s="122" t="s">
        <v>153</v>
      </c>
      <c r="BB7" s="122" t="s">
        <v>183</v>
      </c>
      <c r="BC7" s="122" t="s">
        <v>157</v>
      </c>
      <c r="BD7" s="122" t="s">
        <v>153</v>
      </c>
      <c r="BE7" s="122" t="s">
        <v>153</v>
      </c>
      <c r="BF7" s="122" t="s">
        <v>153</v>
      </c>
      <c r="BG7" s="122" t="s">
        <v>153</v>
      </c>
      <c r="BH7" s="122" t="s">
        <v>153</v>
      </c>
      <c r="BI7" s="122" t="s">
        <v>196</v>
      </c>
      <c r="BJ7" s="122" t="s">
        <v>197</v>
      </c>
      <c r="BK7" s="122" t="s">
        <v>198</v>
      </c>
      <c r="BL7" s="122" t="s">
        <v>175</v>
      </c>
      <c r="BM7" s="122" t="s">
        <v>154</v>
      </c>
      <c r="BN7" s="122" t="s">
        <v>153</v>
      </c>
      <c r="BO7" s="122" t="s">
        <v>153</v>
      </c>
      <c r="BP7" s="122" t="s">
        <v>154</v>
      </c>
      <c r="BQ7" s="125" t="s">
        <v>154</v>
      </c>
      <c r="BR7" s="122" t="s">
        <v>185</v>
      </c>
      <c r="BS7" s="132"/>
      <c r="BT7" s="132"/>
      <c r="BU7" s="125"/>
    </row>
    <row r="8" spans="1:91" s="17" customFormat="1">
      <c r="A8" s="126" t="s">
        <v>472</v>
      </c>
      <c r="B8" s="130">
        <v>44619</v>
      </c>
      <c r="C8" s="122" t="s">
        <v>474</v>
      </c>
      <c r="D8" s="123"/>
      <c r="E8" s="123"/>
      <c r="F8" s="123"/>
      <c r="G8" s="123"/>
      <c r="H8" s="122" t="s">
        <v>153</v>
      </c>
      <c r="I8" s="124">
        <v>0</v>
      </c>
      <c r="J8" s="122" t="s">
        <v>154</v>
      </c>
      <c r="K8" s="122" t="s">
        <v>154</v>
      </c>
      <c r="L8" s="124">
        <v>0</v>
      </c>
      <c r="M8" s="124">
        <v>0</v>
      </c>
      <c r="N8" s="124">
        <v>0</v>
      </c>
      <c r="O8" s="124">
        <v>0</v>
      </c>
      <c r="P8" s="124">
        <v>0</v>
      </c>
      <c r="Q8" s="124">
        <v>0</v>
      </c>
      <c r="R8" s="122"/>
      <c r="S8" s="124"/>
      <c r="T8" s="122"/>
      <c r="U8" s="124"/>
      <c r="V8" s="131"/>
      <c r="W8" s="124"/>
      <c r="X8" s="131"/>
      <c r="Y8" s="124"/>
      <c r="Z8" s="122"/>
      <c r="AA8" s="124"/>
      <c r="AB8" s="124"/>
      <c r="AC8" s="124"/>
      <c r="AD8" s="127">
        <v>0</v>
      </c>
      <c r="AE8" s="127">
        <v>0</v>
      </c>
      <c r="AF8" s="122" t="s">
        <v>154</v>
      </c>
      <c r="AG8" s="122"/>
      <c r="AH8" s="122"/>
      <c r="AI8" s="122"/>
      <c r="AJ8" s="122"/>
      <c r="AK8" s="122"/>
      <c r="AL8" s="122"/>
      <c r="AM8" s="122"/>
      <c r="AN8" s="122"/>
      <c r="AO8" s="122"/>
      <c r="AP8" s="122"/>
      <c r="AQ8" s="122"/>
      <c r="AR8" s="127"/>
      <c r="AS8" s="122"/>
      <c r="AT8" s="122" t="s">
        <v>153</v>
      </c>
      <c r="AU8" s="122" t="s">
        <v>155</v>
      </c>
      <c r="AV8" s="122" t="s">
        <v>154</v>
      </c>
      <c r="AW8" s="122" t="s">
        <v>154</v>
      </c>
      <c r="AX8" s="122" t="s">
        <v>154</v>
      </c>
      <c r="AY8" s="122" t="s">
        <v>154</v>
      </c>
      <c r="AZ8" s="122" t="s">
        <v>154</v>
      </c>
      <c r="BA8" s="122" t="s">
        <v>154</v>
      </c>
      <c r="BB8" s="122" t="s">
        <v>156</v>
      </c>
      <c r="BC8" s="122" t="s">
        <v>157</v>
      </c>
      <c r="BD8" s="122" t="s">
        <v>153</v>
      </c>
      <c r="BE8" s="122" t="s">
        <v>154</v>
      </c>
      <c r="BF8" s="122" t="s">
        <v>154</v>
      </c>
      <c r="BG8" s="122" t="s">
        <v>154</v>
      </c>
      <c r="BH8" s="122" t="s">
        <v>154</v>
      </c>
      <c r="BI8" s="122" t="s">
        <v>184</v>
      </c>
      <c r="BJ8" s="122" t="s">
        <v>160</v>
      </c>
      <c r="BK8" s="122" t="s">
        <v>161</v>
      </c>
      <c r="BL8" s="122" t="s">
        <v>175</v>
      </c>
      <c r="BM8" s="122" t="s">
        <v>154</v>
      </c>
      <c r="BN8" s="122" t="s">
        <v>154</v>
      </c>
      <c r="BO8" s="122" t="s">
        <v>154</v>
      </c>
      <c r="BP8" s="122" t="s">
        <v>154</v>
      </c>
      <c r="BQ8" s="125" t="s">
        <v>154</v>
      </c>
      <c r="BR8" s="122" t="s">
        <v>163</v>
      </c>
      <c r="BS8" s="132" t="s">
        <v>185</v>
      </c>
      <c r="BT8" s="132"/>
      <c r="BU8" s="125"/>
    </row>
    <row r="9" spans="1:91" s="17" customFormat="1">
      <c r="A9" s="126" t="s">
        <v>199</v>
      </c>
      <c r="B9" s="130">
        <v>44619</v>
      </c>
      <c r="C9" s="122" t="s">
        <v>200</v>
      </c>
      <c r="D9" s="123"/>
      <c r="E9" s="123"/>
      <c r="F9" s="123"/>
      <c r="G9" s="123"/>
      <c r="H9" s="122" t="s">
        <v>153</v>
      </c>
      <c r="I9" s="124">
        <v>55</v>
      </c>
      <c r="J9" s="122" t="s">
        <v>154</v>
      </c>
      <c r="K9" s="122" t="s">
        <v>153</v>
      </c>
      <c r="L9" s="124">
        <v>0</v>
      </c>
      <c r="M9" s="124">
        <v>55</v>
      </c>
      <c r="N9" s="124">
        <v>0</v>
      </c>
      <c r="O9" s="124">
        <v>0</v>
      </c>
      <c r="P9" s="124">
        <v>0</v>
      </c>
      <c r="Q9" s="124">
        <v>0</v>
      </c>
      <c r="R9" s="122"/>
      <c r="S9" s="124">
        <v>0</v>
      </c>
      <c r="T9" s="122"/>
      <c r="U9" s="124">
        <v>0</v>
      </c>
      <c r="V9" s="131"/>
      <c r="W9" s="124">
        <v>0</v>
      </c>
      <c r="X9" s="131"/>
      <c r="Y9" s="124">
        <v>0</v>
      </c>
      <c r="Z9" s="122"/>
      <c r="AA9" s="124">
        <v>0</v>
      </c>
      <c r="AB9" s="124">
        <v>0</v>
      </c>
      <c r="AC9" s="124"/>
      <c r="AD9" s="127">
        <v>0</v>
      </c>
      <c r="AE9" s="127">
        <v>0</v>
      </c>
      <c r="AF9" s="122" t="s">
        <v>153</v>
      </c>
      <c r="AG9" s="122" t="s">
        <v>166</v>
      </c>
      <c r="AH9" s="122" t="s">
        <v>154</v>
      </c>
      <c r="AI9" s="122" t="s">
        <v>154</v>
      </c>
      <c r="AJ9" s="122" t="s">
        <v>167</v>
      </c>
      <c r="AK9" s="122" t="s">
        <v>168</v>
      </c>
      <c r="AL9" s="122" t="s">
        <v>182</v>
      </c>
      <c r="AM9" s="122" t="s">
        <v>182</v>
      </c>
      <c r="AN9" s="122" t="s">
        <v>156</v>
      </c>
      <c r="AO9" s="122"/>
      <c r="AP9" s="122" t="s">
        <v>156</v>
      </c>
      <c r="AQ9" s="122"/>
      <c r="AR9" s="127">
        <v>0</v>
      </c>
      <c r="AS9" s="122" t="s">
        <v>171</v>
      </c>
      <c r="AT9" s="122" t="s">
        <v>153</v>
      </c>
      <c r="AU9" s="122" t="s">
        <v>170</v>
      </c>
      <c r="AV9" s="122" t="s">
        <v>154</v>
      </c>
      <c r="AW9" s="122" t="s">
        <v>154</v>
      </c>
      <c r="AX9" s="122" t="s">
        <v>153</v>
      </c>
      <c r="AY9" s="122" t="s">
        <v>153</v>
      </c>
      <c r="AZ9" s="122" t="s">
        <v>154</v>
      </c>
      <c r="BA9" s="122" t="s">
        <v>153</v>
      </c>
      <c r="BB9" s="122" t="s">
        <v>172</v>
      </c>
      <c r="BC9" s="122" t="s">
        <v>157</v>
      </c>
      <c r="BD9" s="122" t="s">
        <v>153</v>
      </c>
      <c r="BE9" s="122" t="s">
        <v>154</v>
      </c>
      <c r="BF9" s="122" t="s">
        <v>158</v>
      </c>
      <c r="BG9" s="122" t="s">
        <v>154</v>
      </c>
      <c r="BH9" s="122" t="s">
        <v>154</v>
      </c>
      <c r="BI9" s="122" t="s">
        <v>196</v>
      </c>
      <c r="BJ9" s="122" t="s">
        <v>189</v>
      </c>
      <c r="BK9" s="122" t="s">
        <v>174</v>
      </c>
      <c r="BL9" s="122" t="s">
        <v>201</v>
      </c>
      <c r="BM9" s="122" t="s">
        <v>158</v>
      </c>
      <c r="BN9" s="122" t="s">
        <v>158</v>
      </c>
      <c r="BO9" s="122" t="s">
        <v>154</v>
      </c>
      <c r="BP9" s="122" t="s">
        <v>154</v>
      </c>
      <c r="BQ9" s="125" t="s">
        <v>154</v>
      </c>
      <c r="BR9" s="122" t="s">
        <v>163</v>
      </c>
      <c r="BS9" s="132"/>
      <c r="BT9" s="132"/>
      <c r="BU9" s="125"/>
    </row>
    <row r="10" spans="1:91" s="17" customFormat="1">
      <c r="A10" s="126" t="s">
        <v>202</v>
      </c>
      <c r="B10" s="130">
        <v>44619</v>
      </c>
      <c r="C10" s="122" t="s">
        <v>203</v>
      </c>
      <c r="D10" s="123"/>
      <c r="E10" s="123"/>
      <c r="F10" s="123"/>
      <c r="G10" s="123"/>
      <c r="H10" s="122" t="s">
        <v>153</v>
      </c>
      <c r="I10" s="124">
        <v>0</v>
      </c>
      <c r="J10" s="122" t="s">
        <v>153</v>
      </c>
      <c r="K10" s="122" t="s">
        <v>153</v>
      </c>
      <c r="L10" s="124">
        <v>0</v>
      </c>
      <c r="M10" s="124">
        <v>0</v>
      </c>
      <c r="N10" s="124">
        <v>0</v>
      </c>
      <c r="O10" s="124">
        <v>0</v>
      </c>
      <c r="P10" s="124">
        <v>0</v>
      </c>
      <c r="Q10" s="124">
        <v>0</v>
      </c>
      <c r="R10" s="122"/>
      <c r="S10" s="124">
        <v>0</v>
      </c>
      <c r="T10" s="122"/>
      <c r="U10" s="124">
        <v>0</v>
      </c>
      <c r="V10" s="131"/>
      <c r="W10" s="124">
        <v>0</v>
      </c>
      <c r="X10" s="131"/>
      <c r="Y10" s="124">
        <v>0</v>
      </c>
      <c r="Z10" s="122"/>
      <c r="AA10" s="124">
        <v>0</v>
      </c>
      <c r="AB10" s="124">
        <v>0</v>
      </c>
      <c r="AC10" s="124"/>
      <c r="AD10" s="127">
        <v>0</v>
      </c>
      <c r="AE10" s="127">
        <v>0</v>
      </c>
      <c r="AF10" s="122" t="s">
        <v>154</v>
      </c>
      <c r="AG10" s="122"/>
      <c r="AH10" s="122"/>
      <c r="AI10" s="122"/>
      <c r="AJ10" s="122"/>
      <c r="AK10" s="122"/>
      <c r="AL10" s="122"/>
      <c r="AM10" s="122"/>
      <c r="AN10" s="122"/>
      <c r="AO10" s="122"/>
      <c r="AP10" s="122"/>
      <c r="AQ10" s="122"/>
      <c r="AR10" s="127"/>
      <c r="AS10" s="122"/>
      <c r="AT10" s="122" t="s">
        <v>158</v>
      </c>
      <c r="AU10" s="122" t="s">
        <v>170</v>
      </c>
      <c r="AV10" s="122" t="s">
        <v>153</v>
      </c>
      <c r="AW10" s="122" t="s">
        <v>153</v>
      </c>
      <c r="AX10" s="122" t="s">
        <v>154</v>
      </c>
      <c r="AY10" s="122" t="s">
        <v>154</v>
      </c>
      <c r="AZ10" s="122" t="s">
        <v>154</v>
      </c>
      <c r="BA10" s="122" t="s">
        <v>153</v>
      </c>
      <c r="BB10" s="122" t="s">
        <v>156</v>
      </c>
      <c r="BC10" s="122" t="s">
        <v>157</v>
      </c>
      <c r="BD10" s="122" t="s">
        <v>154</v>
      </c>
      <c r="BE10" s="122" t="s">
        <v>153</v>
      </c>
      <c r="BF10" s="122" t="s">
        <v>154</v>
      </c>
      <c r="BG10" s="122" t="s">
        <v>154</v>
      </c>
      <c r="BH10" s="122" t="s">
        <v>154</v>
      </c>
      <c r="BI10" s="122" t="s">
        <v>196</v>
      </c>
      <c r="BJ10" s="122" t="s">
        <v>189</v>
      </c>
      <c r="BK10" s="122" t="s">
        <v>159</v>
      </c>
      <c r="BL10" s="122" t="s">
        <v>175</v>
      </c>
      <c r="BM10" s="122" t="s">
        <v>158</v>
      </c>
      <c r="BN10" s="122" t="s">
        <v>158</v>
      </c>
      <c r="BO10" s="122" t="s">
        <v>154</v>
      </c>
      <c r="BP10" s="122" t="s">
        <v>154</v>
      </c>
      <c r="BQ10" s="125" t="s">
        <v>154</v>
      </c>
      <c r="BR10" s="122" t="s">
        <v>204</v>
      </c>
      <c r="BS10" s="132"/>
      <c r="BT10" s="132"/>
      <c r="BU10" s="125"/>
    </row>
    <row r="11" spans="1:91" s="17" customFormat="1">
      <c r="A11" s="126" t="s">
        <v>523</v>
      </c>
      <c r="B11" s="130">
        <v>44619</v>
      </c>
      <c r="C11" s="122" t="s">
        <v>525</v>
      </c>
      <c r="D11" s="123"/>
      <c r="E11" s="123"/>
      <c r="F11" s="123"/>
      <c r="G11" s="123"/>
      <c r="H11" s="122" t="s">
        <v>153</v>
      </c>
      <c r="I11" s="124">
        <v>30</v>
      </c>
      <c r="J11" s="122" t="s">
        <v>153</v>
      </c>
      <c r="K11" s="122" t="s">
        <v>153</v>
      </c>
      <c r="L11" s="124">
        <v>0</v>
      </c>
      <c r="M11" s="124">
        <v>30</v>
      </c>
      <c r="N11" s="124">
        <v>0</v>
      </c>
      <c r="O11" s="124">
        <v>0</v>
      </c>
      <c r="P11" s="124">
        <v>0</v>
      </c>
      <c r="Q11" s="124">
        <v>0</v>
      </c>
      <c r="R11" s="122" t="s">
        <v>179</v>
      </c>
      <c r="S11" s="124">
        <v>23</v>
      </c>
      <c r="T11" s="122" t="s">
        <v>178</v>
      </c>
      <c r="U11" s="124">
        <v>1</v>
      </c>
      <c r="V11" s="131" t="s">
        <v>180</v>
      </c>
      <c r="W11" s="124">
        <v>6</v>
      </c>
      <c r="X11" s="131"/>
      <c r="Y11" s="124"/>
      <c r="Z11" s="122"/>
      <c r="AA11" s="124"/>
      <c r="AB11" s="124"/>
      <c r="AC11" s="124"/>
      <c r="AD11" s="127">
        <v>0</v>
      </c>
      <c r="AE11" s="127">
        <v>0</v>
      </c>
      <c r="AF11" s="122" t="s">
        <v>153</v>
      </c>
      <c r="AG11" s="122" t="s">
        <v>166</v>
      </c>
      <c r="AH11" s="122" t="s">
        <v>154</v>
      </c>
      <c r="AI11" s="122" t="s">
        <v>153</v>
      </c>
      <c r="AJ11" s="122" t="s">
        <v>167</v>
      </c>
      <c r="AK11" s="122" t="s">
        <v>168</v>
      </c>
      <c r="AL11" s="122" t="s">
        <v>182</v>
      </c>
      <c r="AM11" s="122" t="s">
        <v>182</v>
      </c>
      <c r="AN11" s="122" t="s">
        <v>169</v>
      </c>
      <c r="AO11" s="122"/>
      <c r="AP11" s="122" t="s">
        <v>170</v>
      </c>
      <c r="AQ11" s="122"/>
      <c r="AR11" s="127">
        <v>0</v>
      </c>
      <c r="AS11" s="122" t="s">
        <v>171</v>
      </c>
      <c r="AT11" s="122" t="s">
        <v>153</v>
      </c>
      <c r="AU11" s="122" t="s">
        <v>155</v>
      </c>
      <c r="AV11" s="122" t="s">
        <v>153</v>
      </c>
      <c r="AW11" s="122" t="s">
        <v>153</v>
      </c>
      <c r="AX11" s="122" t="s">
        <v>153</v>
      </c>
      <c r="AY11" s="122" t="s">
        <v>153</v>
      </c>
      <c r="AZ11" s="122" t="s">
        <v>153</v>
      </c>
      <c r="BA11" s="122" t="s">
        <v>153</v>
      </c>
      <c r="BB11" s="122" t="s">
        <v>183</v>
      </c>
      <c r="BC11" s="122" t="s">
        <v>157</v>
      </c>
      <c r="BD11" s="122" t="s">
        <v>153</v>
      </c>
      <c r="BE11" s="122" t="s">
        <v>154</v>
      </c>
      <c r="BF11" s="122" t="s">
        <v>154</v>
      </c>
      <c r="BG11" s="122" t="s">
        <v>154</v>
      </c>
      <c r="BH11" s="122" t="s">
        <v>153</v>
      </c>
      <c r="BI11" s="122" t="s">
        <v>184</v>
      </c>
      <c r="BJ11" s="122" t="s">
        <v>160</v>
      </c>
      <c r="BK11" s="122" t="s">
        <v>161</v>
      </c>
      <c r="BL11" s="122" t="s">
        <v>175</v>
      </c>
      <c r="BM11" s="122" t="s">
        <v>153</v>
      </c>
      <c r="BN11" s="122" t="s">
        <v>154</v>
      </c>
      <c r="BO11" s="122" t="s">
        <v>154</v>
      </c>
      <c r="BP11" s="122" t="s">
        <v>154</v>
      </c>
      <c r="BQ11" s="125" t="s">
        <v>154</v>
      </c>
      <c r="BR11" s="122" t="s">
        <v>163</v>
      </c>
      <c r="BS11" s="132"/>
      <c r="BT11" s="132"/>
      <c r="BU11" s="125"/>
    </row>
    <row r="12" spans="1:91" s="17" customFormat="1">
      <c r="A12" s="126" t="s">
        <v>205</v>
      </c>
      <c r="B12" s="130">
        <v>44619</v>
      </c>
      <c r="C12" s="122" t="s">
        <v>206</v>
      </c>
      <c r="D12" s="123"/>
      <c r="E12" s="123"/>
      <c r="F12" s="123"/>
      <c r="G12" s="123"/>
      <c r="H12" s="122" t="s">
        <v>154</v>
      </c>
      <c r="I12" s="124">
        <v>0</v>
      </c>
      <c r="J12" s="122" t="s">
        <v>153</v>
      </c>
      <c r="K12" s="122" t="s">
        <v>154</v>
      </c>
      <c r="L12" s="124">
        <v>0</v>
      </c>
      <c r="M12" s="124">
        <v>0</v>
      </c>
      <c r="N12" s="124">
        <v>0</v>
      </c>
      <c r="O12" s="124">
        <v>0</v>
      </c>
      <c r="P12" s="124">
        <v>0</v>
      </c>
      <c r="Q12" s="124">
        <v>0</v>
      </c>
      <c r="R12" s="122"/>
      <c r="S12" s="124"/>
      <c r="T12" s="122"/>
      <c r="U12" s="124"/>
      <c r="V12" s="131"/>
      <c r="W12" s="124"/>
      <c r="X12" s="131"/>
      <c r="Y12" s="124"/>
      <c r="Z12" s="122"/>
      <c r="AA12" s="124"/>
      <c r="AB12" s="124"/>
      <c r="AC12" s="124"/>
      <c r="AD12" s="127">
        <v>0</v>
      </c>
      <c r="AE12" s="127">
        <v>0</v>
      </c>
      <c r="AF12" s="122" t="s">
        <v>154</v>
      </c>
      <c r="AG12" s="122"/>
      <c r="AH12" s="122"/>
      <c r="AI12" s="122"/>
      <c r="AJ12" s="122"/>
      <c r="AK12" s="122"/>
      <c r="AL12" s="122"/>
      <c r="AM12" s="122"/>
      <c r="AN12" s="122"/>
      <c r="AO12" s="122"/>
      <c r="AP12" s="122"/>
      <c r="AQ12" s="122"/>
      <c r="AR12" s="127"/>
      <c r="AS12" s="122"/>
      <c r="AT12" s="122" t="s">
        <v>153</v>
      </c>
      <c r="AU12" s="122" t="s">
        <v>155</v>
      </c>
      <c r="AV12" s="122" t="s">
        <v>153</v>
      </c>
      <c r="AW12" s="122" t="s">
        <v>153</v>
      </c>
      <c r="AX12" s="122" t="s">
        <v>153</v>
      </c>
      <c r="AY12" s="122" t="s">
        <v>153</v>
      </c>
      <c r="AZ12" s="122" t="s">
        <v>154</v>
      </c>
      <c r="BA12" s="122" t="s">
        <v>153</v>
      </c>
      <c r="BB12" s="122" t="s">
        <v>183</v>
      </c>
      <c r="BC12" s="122" t="s">
        <v>157</v>
      </c>
      <c r="BD12" s="122" t="s">
        <v>154</v>
      </c>
      <c r="BE12" s="122" t="s">
        <v>154</v>
      </c>
      <c r="BF12" s="122" t="s">
        <v>154</v>
      </c>
      <c r="BG12" s="122" t="s">
        <v>154</v>
      </c>
      <c r="BH12" s="122" t="s">
        <v>154</v>
      </c>
      <c r="BI12" s="122" t="s">
        <v>207</v>
      </c>
      <c r="BJ12" s="122" t="s">
        <v>189</v>
      </c>
      <c r="BK12" s="122" t="s">
        <v>198</v>
      </c>
      <c r="BL12" s="122" t="s">
        <v>175</v>
      </c>
      <c r="BM12" s="122" t="s">
        <v>154</v>
      </c>
      <c r="BN12" s="122" t="s">
        <v>154</v>
      </c>
      <c r="BO12" s="122" t="s">
        <v>154</v>
      </c>
      <c r="BP12" s="122" t="s">
        <v>154</v>
      </c>
      <c r="BQ12" s="125" t="s">
        <v>154</v>
      </c>
      <c r="BR12" s="189" t="s">
        <v>163</v>
      </c>
      <c r="BS12" s="132" t="s">
        <v>185</v>
      </c>
      <c r="BT12" s="132"/>
      <c r="BU12" s="125"/>
    </row>
    <row r="13" spans="1:91" s="17" customFormat="1">
      <c r="A13" s="126" t="s">
        <v>489</v>
      </c>
      <c r="B13" s="130">
        <v>44619</v>
      </c>
      <c r="C13" s="122" t="s">
        <v>550</v>
      </c>
      <c r="D13" s="123"/>
      <c r="E13" s="123"/>
      <c r="F13" s="123"/>
      <c r="G13" s="123"/>
      <c r="H13" s="122" t="s">
        <v>153</v>
      </c>
      <c r="I13" s="124">
        <v>31</v>
      </c>
      <c r="J13" s="122" t="s">
        <v>153</v>
      </c>
      <c r="K13" s="122" t="s">
        <v>153</v>
      </c>
      <c r="L13" s="124">
        <v>0</v>
      </c>
      <c r="M13" s="124">
        <v>31</v>
      </c>
      <c r="N13" s="124">
        <v>0</v>
      </c>
      <c r="O13" s="124">
        <v>0</v>
      </c>
      <c r="P13" s="124">
        <v>0</v>
      </c>
      <c r="Q13" s="124">
        <v>0</v>
      </c>
      <c r="R13" s="122" t="s">
        <v>179</v>
      </c>
      <c r="S13" s="124">
        <v>22</v>
      </c>
      <c r="T13" s="122" t="s">
        <v>178</v>
      </c>
      <c r="U13" s="124">
        <v>9</v>
      </c>
      <c r="V13" s="131"/>
      <c r="W13" s="124"/>
      <c r="X13" s="131"/>
      <c r="Y13" s="124"/>
      <c r="Z13" s="122"/>
      <c r="AA13" s="124"/>
      <c r="AB13" s="124"/>
      <c r="AC13" s="124"/>
      <c r="AD13" s="127">
        <v>0</v>
      </c>
      <c r="AE13" s="127">
        <v>0</v>
      </c>
      <c r="AF13" s="122" t="s">
        <v>154</v>
      </c>
      <c r="AG13" s="122"/>
      <c r="AH13" s="122"/>
      <c r="AI13" s="122"/>
      <c r="AJ13" s="122"/>
      <c r="AK13" s="122"/>
      <c r="AL13" s="122"/>
      <c r="AM13" s="122"/>
      <c r="AN13" s="122"/>
      <c r="AO13" s="122"/>
      <c r="AP13" s="122"/>
      <c r="AQ13" s="122"/>
      <c r="AR13" s="127"/>
      <c r="AS13" s="122"/>
      <c r="AT13" s="122" t="s">
        <v>153</v>
      </c>
      <c r="AU13" s="122" t="s">
        <v>170</v>
      </c>
      <c r="AV13" s="122" t="s">
        <v>153</v>
      </c>
      <c r="AW13" s="122" t="s">
        <v>153</v>
      </c>
      <c r="AX13" s="122" t="s">
        <v>153</v>
      </c>
      <c r="AY13" s="122" t="s">
        <v>153</v>
      </c>
      <c r="AZ13" s="122" t="s">
        <v>154</v>
      </c>
      <c r="BA13" s="122" t="s">
        <v>153</v>
      </c>
      <c r="BB13" s="122" t="s">
        <v>183</v>
      </c>
      <c r="BC13" s="122" t="s">
        <v>157</v>
      </c>
      <c r="BD13" s="122" t="s">
        <v>154</v>
      </c>
      <c r="BE13" s="122" t="s">
        <v>154</v>
      </c>
      <c r="BF13" s="122" t="s">
        <v>153</v>
      </c>
      <c r="BG13" s="122" t="s">
        <v>154</v>
      </c>
      <c r="BH13" s="122" t="s">
        <v>154</v>
      </c>
      <c r="BI13" s="122" t="s">
        <v>184</v>
      </c>
      <c r="BJ13" s="122" t="s">
        <v>197</v>
      </c>
      <c r="BK13" s="122" t="s">
        <v>198</v>
      </c>
      <c r="BL13" s="122" t="s">
        <v>201</v>
      </c>
      <c r="BM13" s="122" t="s">
        <v>154</v>
      </c>
      <c r="BN13" s="122" t="s">
        <v>154</v>
      </c>
      <c r="BO13" s="122" t="s">
        <v>154</v>
      </c>
      <c r="BP13" s="122" t="s">
        <v>154</v>
      </c>
      <c r="BQ13" s="125" t="s">
        <v>154</v>
      </c>
      <c r="BR13" s="122" t="s">
        <v>163</v>
      </c>
      <c r="BS13" s="132"/>
      <c r="BT13" s="132"/>
      <c r="BU13" s="125"/>
    </row>
    <row r="14" spans="1:91" s="17" customFormat="1">
      <c r="A14" s="126" t="s">
        <v>208</v>
      </c>
      <c r="B14" s="130">
        <v>44619</v>
      </c>
      <c r="C14" s="122" t="s">
        <v>209</v>
      </c>
      <c r="D14" s="123"/>
      <c r="E14" s="123"/>
      <c r="F14" s="123"/>
      <c r="G14" s="123"/>
      <c r="H14" s="122" t="s">
        <v>153</v>
      </c>
      <c r="I14" s="124">
        <v>189</v>
      </c>
      <c r="J14" s="122" t="s">
        <v>153</v>
      </c>
      <c r="K14" s="122" t="s">
        <v>153</v>
      </c>
      <c r="L14" s="124">
        <v>4</v>
      </c>
      <c r="M14" s="124">
        <v>159</v>
      </c>
      <c r="N14" s="124">
        <v>0</v>
      </c>
      <c r="O14" s="124">
        <v>6</v>
      </c>
      <c r="P14" s="124">
        <v>20</v>
      </c>
      <c r="Q14" s="124">
        <v>0</v>
      </c>
      <c r="R14" s="122" t="s">
        <v>210</v>
      </c>
      <c r="S14" s="124">
        <v>35</v>
      </c>
      <c r="T14" s="122" t="s">
        <v>193</v>
      </c>
      <c r="U14" s="124">
        <v>33</v>
      </c>
      <c r="V14" s="131" t="s">
        <v>211</v>
      </c>
      <c r="W14" s="124">
        <v>28</v>
      </c>
      <c r="X14" s="131" t="s">
        <v>181</v>
      </c>
      <c r="Y14" s="124">
        <v>23</v>
      </c>
      <c r="Z14" s="122" t="s">
        <v>212</v>
      </c>
      <c r="AA14" s="124">
        <v>20</v>
      </c>
      <c r="AB14" s="124">
        <v>50</v>
      </c>
      <c r="AC14" s="124"/>
      <c r="AD14" s="127">
        <v>0</v>
      </c>
      <c r="AE14" s="127">
        <v>0</v>
      </c>
      <c r="AF14" s="122" t="s">
        <v>153</v>
      </c>
      <c r="AG14" s="122" t="s">
        <v>166</v>
      </c>
      <c r="AH14" s="122" t="s">
        <v>153</v>
      </c>
      <c r="AI14" s="122" t="s">
        <v>153</v>
      </c>
      <c r="AJ14" s="122" t="s">
        <v>188</v>
      </c>
      <c r="AK14" s="122" t="s">
        <v>195</v>
      </c>
      <c r="AL14" s="122" t="s">
        <v>168</v>
      </c>
      <c r="AM14" s="122" t="s">
        <v>168</v>
      </c>
      <c r="AN14" s="122" t="s">
        <v>169</v>
      </c>
      <c r="AO14" s="122"/>
      <c r="AP14" s="122" t="s">
        <v>169</v>
      </c>
      <c r="AQ14" s="122"/>
      <c r="AR14" s="127">
        <v>0</v>
      </c>
      <c r="AS14" s="122" t="s">
        <v>171</v>
      </c>
      <c r="AT14" s="122" t="s">
        <v>154</v>
      </c>
      <c r="AU14" s="122" t="s">
        <v>189</v>
      </c>
      <c r="AV14" s="122" t="s">
        <v>153</v>
      </c>
      <c r="AW14" s="122" t="s">
        <v>153</v>
      </c>
      <c r="AX14" s="122" t="s">
        <v>153</v>
      </c>
      <c r="AY14" s="122" t="s">
        <v>153</v>
      </c>
      <c r="AZ14" s="122" t="s">
        <v>154</v>
      </c>
      <c r="BA14" s="122" t="s">
        <v>153</v>
      </c>
      <c r="BB14" s="122" t="s">
        <v>172</v>
      </c>
      <c r="BC14" s="122" t="s">
        <v>157</v>
      </c>
      <c r="BD14" s="122" t="s">
        <v>154</v>
      </c>
      <c r="BE14" s="122" t="s">
        <v>154</v>
      </c>
      <c r="BF14" s="122" t="s">
        <v>154</v>
      </c>
      <c r="BG14" s="122" t="s">
        <v>154</v>
      </c>
      <c r="BH14" s="122" t="s">
        <v>154</v>
      </c>
      <c r="BI14" s="122" t="s">
        <v>159</v>
      </c>
      <c r="BJ14" s="122" t="s">
        <v>160</v>
      </c>
      <c r="BK14" s="122" t="s">
        <v>198</v>
      </c>
      <c r="BL14" s="122" t="s">
        <v>201</v>
      </c>
      <c r="BM14" s="122" t="s">
        <v>154</v>
      </c>
      <c r="BN14" s="122" t="s">
        <v>154</v>
      </c>
      <c r="BO14" s="122" t="s">
        <v>154</v>
      </c>
      <c r="BP14" s="122" t="s">
        <v>154</v>
      </c>
      <c r="BQ14" s="125" t="s">
        <v>154</v>
      </c>
      <c r="BR14" s="122" t="s">
        <v>163</v>
      </c>
      <c r="BS14" s="132"/>
      <c r="BT14" s="132"/>
      <c r="BU14" s="125"/>
    </row>
  </sheetData>
  <sheetProtection pivotTables="0"/>
  <sortState xmlns:xlrd2="http://schemas.microsoft.com/office/spreadsheetml/2017/richdata2" ref="A2:CM14">
    <sortCondition ref="A2:A14"/>
  </sortState>
  <dataConsolidate/>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
  <sheetViews>
    <sheetView zoomScaleNormal="100" workbookViewId="0">
      <selection activeCell="P16" sqref="P16"/>
    </sheetView>
  </sheetViews>
  <sheetFormatPr defaultColWidth="8.6640625" defaultRowHeight="13.2"/>
  <cols>
    <col min="1" max="17" width="8.6640625" style="109"/>
    <col min="18" max="18" width="9.6640625" style="109" customWidth="1"/>
    <col min="19" max="20" width="8.6640625" style="109"/>
    <col min="21" max="21" width="14.33203125" style="109" customWidth="1"/>
    <col min="22" max="22" width="29.6640625" style="109" bestFit="1" customWidth="1"/>
    <col min="23" max="24" width="11.33203125" style="109" bestFit="1" customWidth="1"/>
    <col min="25" max="16384" width="8.6640625" style="109"/>
  </cols>
  <sheetData/>
  <sheetProtection algorithmName="SHA-512" hashValue="NwwkhYNjfx1PrV5oM/8U2XQuAk/XvlccOQiEUkYtlcQAUFCL8fgUyACnQUXwUs96Hy3o7Qyou0rVAgblpHmslw==" saltValue="nB/WQDZ/Cpm6K8uHR7e1+w==" spinCount="100000" sheet="1" objects="1" scenarios="1"/>
  <pageMargins left="0.7" right="0.7" top="0.75" bottom="0.75" header="0.3" footer="0.3"/>
  <pageSetup paperSize="9" orientation="landscape"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E64"/>
  <sheetViews>
    <sheetView zoomScale="85" zoomScaleNormal="85" workbookViewId="0"/>
  </sheetViews>
  <sheetFormatPr defaultColWidth="8.6640625" defaultRowHeight="13.2"/>
  <cols>
    <col min="1" max="1" width="113.6640625" style="20" customWidth="1"/>
    <col min="2" max="16384" width="8.6640625" style="20"/>
  </cols>
  <sheetData>
    <row r="1" spans="1:2" ht="22.2" thickBot="1">
      <c r="A1" s="28" t="s">
        <v>215</v>
      </c>
      <c r="B1" s="21"/>
    </row>
    <row r="2" spans="1:2" ht="15" thickTop="1">
      <c r="A2" s="22" t="s">
        <v>216</v>
      </c>
      <c r="B2" s="23"/>
    </row>
    <row r="3" spans="1:2" ht="14.4">
      <c r="A3" s="22" t="s">
        <v>217</v>
      </c>
      <c r="B3" s="23"/>
    </row>
    <row r="4" spans="1:2" ht="28.8">
      <c r="A4" s="22" t="s">
        <v>218</v>
      </c>
      <c r="B4" s="23"/>
    </row>
    <row r="5" spans="1:2" ht="14.4">
      <c r="A5" s="22" t="s">
        <v>219</v>
      </c>
      <c r="B5" s="23"/>
    </row>
    <row r="6" spans="1:2" ht="28.8">
      <c r="A6" s="24" t="s">
        <v>220</v>
      </c>
      <c r="B6" s="23"/>
    </row>
    <row r="7" spans="1:2" ht="14.4">
      <c r="A7" s="24" t="s">
        <v>221</v>
      </c>
      <c r="B7" s="23"/>
    </row>
    <row r="8" spans="1:2" ht="14.4">
      <c r="A8" s="24" t="s">
        <v>222</v>
      </c>
      <c r="B8" s="23"/>
    </row>
    <row r="9" spans="1:2" ht="28.8">
      <c r="A9" s="24" t="s">
        <v>223</v>
      </c>
      <c r="B9" s="23"/>
    </row>
    <row r="10" spans="1:2" ht="14.4">
      <c r="A10" s="24"/>
      <c r="B10" s="23"/>
    </row>
    <row r="11" spans="1:2" ht="14.4">
      <c r="A11" s="29" t="s">
        <v>224</v>
      </c>
      <c r="B11" s="23"/>
    </row>
    <row r="12" spans="1:2" ht="14.4">
      <c r="A12" s="25" t="s">
        <v>225</v>
      </c>
      <c r="B12" s="23"/>
    </row>
    <row r="13" spans="1:2" ht="14.4">
      <c r="A13" s="25" t="s">
        <v>226</v>
      </c>
      <c r="B13" s="23"/>
    </row>
    <row r="14" spans="1:2" ht="14.4">
      <c r="A14" s="25" t="s">
        <v>227</v>
      </c>
      <c r="B14" s="23"/>
    </row>
    <row r="15" spans="1:2" ht="13.8">
      <c r="A15" s="25"/>
      <c r="B15" s="23"/>
    </row>
    <row r="16" spans="1:2" ht="14.4">
      <c r="A16" s="29" t="s">
        <v>228</v>
      </c>
      <c r="B16" s="23"/>
    </row>
    <row r="17" spans="1:2" ht="14.4">
      <c r="A17" s="25" t="s">
        <v>229</v>
      </c>
      <c r="B17" s="23"/>
    </row>
    <row r="18" spans="1:2" ht="14.4">
      <c r="A18" s="25" t="s">
        <v>230</v>
      </c>
      <c r="B18" s="23"/>
    </row>
    <row r="19" spans="1:2" ht="14.4">
      <c r="A19" s="25" t="s">
        <v>231</v>
      </c>
      <c r="B19" s="23"/>
    </row>
    <row r="20" spans="1:2" ht="14.4">
      <c r="A20" s="25" t="s">
        <v>227</v>
      </c>
      <c r="B20" s="23"/>
    </row>
    <row r="21" spans="1:2" ht="13.8">
      <c r="A21" s="25"/>
      <c r="B21" s="23"/>
    </row>
    <row r="22" spans="1:2" ht="14.4">
      <c r="A22" s="24" t="s">
        <v>232</v>
      </c>
      <c r="B22" s="23"/>
    </row>
    <row r="23" spans="1:2" ht="14.4">
      <c r="A23" s="24"/>
      <c r="B23" s="23"/>
    </row>
    <row r="24" spans="1:2" ht="14.4">
      <c r="A24" s="29" t="s">
        <v>233</v>
      </c>
      <c r="B24" s="23"/>
    </row>
    <row r="25" spans="1:2" ht="14.4">
      <c r="A25" s="25" t="s">
        <v>234</v>
      </c>
      <c r="B25" s="23"/>
    </row>
    <row r="26" spans="1:2" ht="14.4">
      <c r="A26" s="25" t="s">
        <v>235</v>
      </c>
      <c r="B26" s="23"/>
    </row>
    <row r="27" spans="1:2" ht="14.4">
      <c r="A27" s="25" t="s">
        <v>236</v>
      </c>
      <c r="B27" s="23"/>
    </row>
    <row r="28" spans="1:2" ht="13.8">
      <c r="A28" s="25"/>
      <c r="B28" s="23"/>
    </row>
    <row r="29" spans="1:2" ht="28.8">
      <c r="A29" s="25" t="s">
        <v>237</v>
      </c>
      <c r="B29" s="23"/>
    </row>
    <row r="30" spans="1:2" ht="14.4">
      <c r="A30" s="25" t="s">
        <v>238</v>
      </c>
      <c r="B30" s="23"/>
    </row>
    <row r="31" spans="1:2" ht="14.4">
      <c r="A31" s="25" t="s">
        <v>239</v>
      </c>
      <c r="B31" s="23"/>
    </row>
    <row r="32" spans="1:2" ht="28.8">
      <c r="A32" s="25" t="s">
        <v>240</v>
      </c>
      <c r="B32" s="23"/>
    </row>
    <row r="33" spans="1:5" ht="28.8">
      <c r="A33" s="25" t="s">
        <v>241</v>
      </c>
      <c r="B33" s="23"/>
    </row>
    <row r="34" spans="1:5" ht="14.4">
      <c r="A34" s="25" t="s">
        <v>242</v>
      </c>
      <c r="B34" s="23"/>
    </row>
    <row r="35" spans="1:5" ht="14.4">
      <c r="A35" s="24" t="s">
        <v>243</v>
      </c>
      <c r="B35" s="23"/>
    </row>
    <row r="36" spans="1:5" ht="14.4">
      <c r="A36" s="24" t="s">
        <v>244</v>
      </c>
      <c r="B36" s="23"/>
    </row>
    <row r="37" spans="1:5" ht="14.4">
      <c r="A37" s="24" t="s">
        <v>245</v>
      </c>
      <c r="B37" s="23"/>
    </row>
    <row r="38" spans="1:5" ht="28.8">
      <c r="A38" s="24" t="s">
        <v>246</v>
      </c>
      <c r="B38" s="23"/>
    </row>
    <row r="39" spans="1:5" ht="14.4">
      <c r="A39" s="24" t="s">
        <v>247</v>
      </c>
      <c r="B39" s="23"/>
    </row>
    <row r="40" spans="1:5" ht="14.4">
      <c r="A40" s="96"/>
      <c r="B40" s="23"/>
    </row>
    <row r="41" spans="1:5">
      <c r="A41" s="93" t="s">
        <v>248</v>
      </c>
      <c r="B41" s="23"/>
    </row>
    <row r="42" spans="1:5" ht="14.4">
      <c r="A42" s="94" t="s">
        <v>249</v>
      </c>
      <c r="B42" s="173"/>
    </row>
    <row r="43" spans="1:5" ht="14.4">
      <c r="A43" s="94" t="s">
        <v>250</v>
      </c>
      <c r="B43" s="173"/>
    </row>
    <row r="44" spans="1:5" ht="14.4">
      <c r="A44" s="95" t="s">
        <v>251</v>
      </c>
      <c r="B44" s="173"/>
    </row>
    <row r="45" spans="1:5" ht="14.4">
      <c r="A45" s="94" t="s">
        <v>252</v>
      </c>
      <c r="B45" s="173"/>
    </row>
    <row r="46" spans="1:5" ht="14.4">
      <c r="A46" s="24"/>
      <c r="B46" s="23"/>
      <c r="C46" s="92"/>
      <c r="D46" s="92"/>
      <c r="E46" s="92"/>
    </row>
    <row r="47" spans="1:5" ht="14.4">
      <c r="A47" s="29" t="s">
        <v>253</v>
      </c>
      <c r="B47" s="23"/>
    </row>
    <row r="48" spans="1:5" ht="14.4">
      <c r="A48" s="25" t="s">
        <v>254</v>
      </c>
      <c r="B48" s="23"/>
    </row>
    <row r="49" spans="1:2" ht="14.4">
      <c r="A49" s="25" t="s">
        <v>255</v>
      </c>
      <c r="B49" s="23"/>
    </row>
    <row r="50" spans="1:2" ht="14.4">
      <c r="A50" s="25" t="s">
        <v>256</v>
      </c>
      <c r="B50" s="23"/>
    </row>
    <row r="51" spans="1:2" ht="14.4">
      <c r="A51" s="25" t="s">
        <v>257</v>
      </c>
      <c r="B51" s="23"/>
    </row>
    <row r="52" spans="1:2" ht="13.8">
      <c r="A52" s="25"/>
      <c r="B52" s="23"/>
    </row>
    <row r="53" spans="1:2" ht="14.4">
      <c r="A53" s="29" t="s">
        <v>73</v>
      </c>
      <c r="B53" s="23"/>
    </row>
    <row r="54" spans="1:2" ht="14.4">
      <c r="A54" s="25" t="s">
        <v>258</v>
      </c>
      <c r="B54" s="23"/>
    </row>
    <row r="55" spans="1:2" ht="14.4">
      <c r="A55" s="25" t="s">
        <v>259</v>
      </c>
      <c r="B55" s="23"/>
    </row>
    <row r="56" spans="1:2" ht="14.4">
      <c r="A56" s="25" t="s">
        <v>260</v>
      </c>
      <c r="B56" s="23"/>
    </row>
    <row r="57" spans="1:2" ht="14.4">
      <c r="A57" s="25" t="s">
        <v>261</v>
      </c>
      <c r="B57" s="23"/>
    </row>
    <row r="58" spans="1:2" ht="13.8">
      <c r="A58" s="25"/>
      <c r="B58" s="23"/>
    </row>
    <row r="59" spans="1:2" ht="14.4">
      <c r="A59" s="24" t="s">
        <v>262</v>
      </c>
      <c r="B59" s="23"/>
    </row>
    <row r="60" spans="1:2" ht="14.4">
      <c r="A60" s="24" t="s">
        <v>263</v>
      </c>
      <c r="B60" s="23"/>
    </row>
    <row r="61" spans="1:2" ht="14.4">
      <c r="A61" s="24" t="s">
        <v>264</v>
      </c>
      <c r="B61" s="23"/>
    </row>
    <row r="62" spans="1:2" ht="14.4">
      <c r="A62" s="24" t="s">
        <v>265</v>
      </c>
      <c r="B62" s="23"/>
    </row>
    <row r="63" spans="1:2" ht="14.4">
      <c r="A63" s="24" t="s">
        <v>266</v>
      </c>
      <c r="B63" s="23"/>
    </row>
    <row r="64" spans="1:2">
      <c r="A64" s="26"/>
      <c r="B64" s="27"/>
    </row>
  </sheetData>
  <sheetProtection algorithmName="SHA-512" hashValue="fmvc7H2HDJmf6pwpqYK+lYGtFmQRJ7+O/W9qbvrca6HFaBt/tiThJPm8ooGb3OErjNLFUqKzy3BexoIIqL3Nyw==" saltValue="CQkoDIyiZ/jVme7xpYbszQ==" spinCount="100000" sheet="1" objects="1" scenarios="1"/>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A52"/>
  <sheetViews>
    <sheetView showGridLines="0" topLeftCell="A43" zoomScale="106" zoomScaleNormal="106" workbookViewId="0"/>
  </sheetViews>
  <sheetFormatPr defaultColWidth="8.6640625" defaultRowHeight="13.2"/>
  <cols>
    <col min="1" max="1" width="205.33203125" customWidth="1"/>
  </cols>
  <sheetData>
    <row r="1" spans="1:1" ht="23.4">
      <c r="A1" s="54" t="s">
        <v>267</v>
      </c>
    </row>
    <row r="2" spans="1:1" ht="23.4">
      <c r="A2" s="54" t="s">
        <v>268</v>
      </c>
    </row>
    <row r="3" spans="1:1" ht="13.8">
      <c r="A3" s="55" t="s">
        <v>269</v>
      </c>
    </row>
    <row r="4" spans="1:1" ht="14.4">
      <c r="A4" s="18"/>
    </row>
    <row r="5" spans="1:1" ht="14.4">
      <c r="A5" s="56" t="s">
        <v>270</v>
      </c>
    </row>
    <row r="6" spans="1:1" ht="28.8">
      <c r="A6" s="18" t="s">
        <v>271</v>
      </c>
    </row>
    <row r="7" spans="1:1" ht="14.4">
      <c r="A7" s="18"/>
    </row>
    <row r="8" spans="1:1" ht="28.8">
      <c r="A8" s="18" t="s">
        <v>272</v>
      </c>
    </row>
    <row r="9" spans="1:1" ht="43.2">
      <c r="A9" s="18" t="s">
        <v>273</v>
      </c>
    </row>
    <row r="10" spans="1:1" ht="15.6">
      <c r="A10" s="57" t="s">
        <v>274</v>
      </c>
    </row>
    <row r="11" spans="1:1" ht="13.8" thickBot="1">
      <c r="A11" s="58"/>
    </row>
    <row r="12" spans="1:1" ht="55.8" thickBot="1">
      <c r="A12" s="59" t="s">
        <v>275</v>
      </c>
    </row>
    <row r="13" spans="1:1" ht="14.4">
      <c r="A13" s="60"/>
    </row>
    <row r="14" spans="1:1" ht="14.4">
      <c r="A14" s="56" t="s">
        <v>276</v>
      </c>
    </row>
    <row r="15" spans="1:1" ht="14.4">
      <c r="A15" s="18" t="s">
        <v>277</v>
      </c>
    </row>
    <row r="16" spans="1:1" ht="28.8">
      <c r="A16" s="107" t="s">
        <v>278</v>
      </c>
    </row>
    <row r="17" spans="1:1" ht="14.4">
      <c r="A17" s="18"/>
    </row>
    <row r="18" spans="1:1" ht="14.4">
      <c r="A18" s="18"/>
    </row>
    <row r="19" spans="1:1" ht="14.4">
      <c r="A19" s="18" t="s">
        <v>279</v>
      </c>
    </row>
    <row r="20" spans="1:1" ht="28.8">
      <c r="A20" s="18" t="s">
        <v>280</v>
      </c>
    </row>
    <row r="21" spans="1:1" ht="14.4">
      <c r="A21" s="18"/>
    </row>
    <row r="22" spans="1:1" ht="14.4">
      <c r="A22" s="60" t="s">
        <v>281</v>
      </c>
    </row>
    <row r="23" spans="1:1" ht="14.4">
      <c r="A23" s="61" t="s">
        <v>282</v>
      </c>
    </row>
    <row r="24" spans="1:1" ht="14.4">
      <c r="A24" s="60" t="s">
        <v>283</v>
      </c>
    </row>
    <row r="25" spans="1:1" ht="14.4">
      <c r="A25" s="62" t="s">
        <v>284</v>
      </c>
    </row>
    <row r="26" spans="1:1" ht="14.4">
      <c r="A26" s="62" t="s">
        <v>285</v>
      </c>
    </row>
    <row r="27" spans="1:1" ht="14.4">
      <c r="A27" s="62" t="s">
        <v>286</v>
      </c>
    </row>
    <row r="28" spans="1:1" ht="14.4">
      <c r="A28" s="18" t="s">
        <v>287</v>
      </c>
    </row>
    <row r="29" spans="1:1" ht="28.8">
      <c r="A29" s="18" t="s">
        <v>288</v>
      </c>
    </row>
    <row r="30" spans="1:1" ht="28.8">
      <c r="A30" s="18" t="s">
        <v>289</v>
      </c>
    </row>
    <row r="31" spans="1:1" ht="14.4">
      <c r="A31" s="18" t="s">
        <v>290</v>
      </c>
    </row>
    <row r="32" spans="1:1" ht="14.4">
      <c r="A32" s="19" t="s">
        <v>291</v>
      </c>
    </row>
    <row r="33" spans="1:1" ht="14.4">
      <c r="A33" s="19" t="s">
        <v>292</v>
      </c>
    </row>
    <row r="34" spans="1:1" ht="14.4">
      <c r="A34" s="19" t="s">
        <v>293</v>
      </c>
    </row>
    <row r="35" spans="1:1" ht="14.4">
      <c r="A35" s="19" t="s">
        <v>294</v>
      </c>
    </row>
    <row r="36" spans="1:1" ht="14.4">
      <c r="A36" s="56" t="s">
        <v>295</v>
      </c>
    </row>
    <row r="37" spans="1:1" ht="43.2">
      <c r="A37" s="63" t="s">
        <v>296</v>
      </c>
    </row>
    <row r="38" spans="1:1" ht="14.4">
      <c r="A38" s="63" t="s">
        <v>297</v>
      </c>
    </row>
    <row r="39" spans="1:1" ht="14.4">
      <c r="A39" s="19" t="s">
        <v>298</v>
      </c>
    </row>
    <row r="40" spans="1:1" ht="57.6">
      <c r="A40" s="18" t="s">
        <v>299</v>
      </c>
    </row>
    <row r="41" spans="1:1" ht="14.4">
      <c r="A41" s="19" t="s">
        <v>300</v>
      </c>
    </row>
    <row r="42" spans="1:1" ht="43.2">
      <c r="A42" s="18" t="s">
        <v>301</v>
      </c>
    </row>
    <row r="43" spans="1:1" ht="14.4">
      <c r="A43" s="19" t="s">
        <v>302</v>
      </c>
    </row>
    <row r="44" spans="1:1" ht="14.4">
      <c r="A44" s="18" t="s">
        <v>303</v>
      </c>
    </row>
    <row r="45" spans="1:1" ht="14.4">
      <c r="A45" s="19" t="s">
        <v>304</v>
      </c>
    </row>
    <row r="46" spans="1:1" ht="14.4">
      <c r="A46" s="18" t="s">
        <v>305</v>
      </c>
    </row>
    <row r="47" spans="1:1" ht="14.4">
      <c r="A47" s="61"/>
    </row>
    <row r="48" spans="1:1" ht="14.4">
      <c r="A48" s="56" t="s">
        <v>306</v>
      </c>
    </row>
    <row r="49" spans="1:1" ht="43.2">
      <c r="A49" s="18" t="s">
        <v>307</v>
      </c>
    </row>
    <row r="50" spans="1:1" ht="86.4">
      <c r="A50" s="18" t="s">
        <v>308</v>
      </c>
    </row>
    <row r="51" spans="1:1" ht="14.4">
      <c r="A51" s="18"/>
    </row>
    <row r="52" spans="1:1" ht="57.6">
      <c r="A52" s="18" t="s">
        <v>309</v>
      </c>
    </row>
  </sheetData>
  <sheetProtection algorithmName="SHA-512" hashValue="YJTgcgxPXYXky7jFpvQb9VO8pgkZZCQUAYCacQToiajCytvo+J5AkH53z1e0sZH07buuKdmdWZcckVuSwU5qdg==" saltValue="AJEiLnjuWfzT8UpOZ86oiw==" spinCount="100000" sheet="1" objects="1" scenarios="1"/>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M327"/>
  <sheetViews>
    <sheetView zoomScale="85" zoomScaleNormal="85" workbookViewId="0">
      <selection activeCell="D31" sqref="D31"/>
    </sheetView>
  </sheetViews>
  <sheetFormatPr defaultColWidth="8.6640625" defaultRowHeight="13.2"/>
  <cols>
    <col min="1" max="1" width="8.6640625" customWidth="1"/>
  </cols>
  <sheetData>
    <row r="1" spans="1:13">
      <c r="A1" s="64"/>
      <c r="B1" s="64"/>
      <c r="C1" s="64"/>
      <c r="D1" s="64"/>
      <c r="E1" s="64"/>
      <c r="F1" s="64"/>
      <c r="G1" s="64"/>
      <c r="H1" s="64"/>
      <c r="I1" s="64"/>
      <c r="J1" s="64"/>
      <c r="K1" s="64"/>
      <c r="L1" s="64"/>
      <c r="M1" s="64"/>
    </row>
    <row r="2" spans="1:13">
      <c r="A2" s="64"/>
      <c r="B2" s="64"/>
      <c r="C2" s="64"/>
      <c r="D2" s="64"/>
      <c r="E2" s="64"/>
      <c r="F2" s="64"/>
      <c r="G2" s="64"/>
      <c r="H2" s="64"/>
      <c r="I2" s="64"/>
      <c r="J2" s="64"/>
      <c r="K2" s="64"/>
      <c r="L2" s="64"/>
      <c r="M2" s="64"/>
    </row>
    <row r="3" spans="1:13">
      <c r="A3" s="64"/>
      <c r="B3" s="64"/>
      <c r="C3" s="64"/>
      <c r="D3" s="64"/>
      <c r="E3" s="64"/>
      <c r="F3" s="64"/>
      <c r="G3" s="64"/>
      <c r="H3" s="64"/>
      <c r="I3" s="64"/>
      <c r="J3" s="64"/>
      <c r="K3" s="64"/>
      <c r="L3" s="64"/>
      <c r="M3" s="64"/>
    </row>
    <row r="4" spans="1:13">
      <c r="A4" s="64"/>
      <c r="B4" s="64"/>
      <c r="C4" s="64"/>
      <c r="D4" s="64"/>
      <c r="E4" s="64"/>
      <c r="F4" s="64"/>
      <c r="G4" s="64"/>
      <c r="H4" s="64"/>
      <c r="I4" s="64"/>
      <c r="J4" s="64"/>
      <c r="K4" s="64"/>
      <c r="L4" s="64"/>
      <c r="M4" s="64"/>
    </row>
    <row r="5" spans="1:13">
      <c r="A5" s="64"/>
      <c r="B5" s="64"/>
      <c r="C5" s="64"/>
      <c r="D5" s="64"/>
      <c r="E5" s="64"/>
      <c r="F5" s="64"/>
      <c r="G5" s="64"/>
      <c r="H5" s="64"/>
      <c r="I5" s="64"/>
      <c r="J5" s="64"/>
      <c r="K5" s="64"/>
      <c r="L5" s="64"/>
      <c r="M5" s="64"/>
    </row>
    <row r="6" spans="1:13">
      <c r="A6" s="64"/>
      <c r="B6" s="64"/>
      <c r="C6" s="64"/>
      <c r="D6" s="64"/>
      <c r="E6" s="64"/>
      <c r="F6" s="64"/>
      <c r="G6" s="64"/>
      <c r="H6" s="64"/>
      <c r="I6" s="64"/>
      <c r="J6" s="64"/>
      <c r="K6" s="64"/>
      <c r="L6" s="64"/>
      <c r="M6" s="64"/>
    </row>
    <row r="7" spans="1:13">
      <c r="A7" s="64"/>
      <c r="B7" s="64"/>
      <c r="C7" s="64"/>
      <c r="D7" s="64"/>
      <c r="E7" s="64"/>
      <c r="F7" s="64"/>
      <c r="G7" s="64"/>
      <c r="H7" s="64"/>
      <c r="I7" s="64"/>
      <c r="J7" s="64"/>
      <c r="K7" s="64"/>
      <c r="L7" s="64"/>
      <c r="M7" s="64"/>
    </row>
    <row r="8" spans="1:13">
      <c r="A8" s="64"/>
      <c r="B8" s="64"/>
      <c r="C8" s="64"/>
      <c r="D8" s="64"/>
      <c r="E8" s="64"/>
      <c r="F8" s="64"/>
      <c r="G8" s="64"/>
      <c r="H8" s="64"/>
      <c r="I8" s="64"/>
      <c r="J8" s="64"/>
      <c r="K8" s="64"/>
      <c r="L8" s="64"/>
      <c r="M8" s="64"/>
    </row>
    <row r="9" spans="1:13">
      <c r="A9" s="64"/>
      <c r="B9" s="64"/>
      <c r="C9" s="64"/>
      <c r="D9" s="64"/>
      <c r="E9" s="64"/>
      <c r="F9" s="64"/>
      <c r="G9" s="64"/>
      <c r="H9" s="64"/>
      <c r="I9" s="64"/>
      <c r="J9" s="64"/>
      <c r="K9" s="64"/>
      <c r="L9" s="64"/>
      <c r="M9" s="64"/>
    </row>
    <row r="10" spans="1:13">
      <c r="A10" s="64"/>
      <c r="B10" s="64"/>
      <c r="C10" s="64"/>
      <c r="D10" s="64"/>
      <c r="E10" s="64"/>
      <c r="F10" s="64"/>
      <c r="G10" s="64"/>
      <c r="H10" s="64"/>
      <c r="I10" s="64"/>
      <c r="J10" s="64"/>
      <c r="K10" s="64"/>
      <c r="L10" s="64"/>
      <c r="M10" s="64"/>
    </row>
    <row r="11" spans="1:13">
      <c r="A11" s="64"/>
      <c r="B11" s="64"/>
      <c r="C11" s="64"/>
      <c r="D11" s="64"/>
      <c r="E11" s="64"/>
      <c r="F11" s="64"/>
      <c r="G11" s="64"/>
      <c r="H11" s="64"/>
      <c r="I11" s="64"/>
      <c r="J11" s="64"/>
      <c r="K11" s="64"/>
      <c r="L11" s="64"/>
      <c r="M11" s="64"/>
    </row>
    <row r="12" spans="1:13">
      <c r="A12" s="64"/>
      <c r="B12" s="64"/>
      <c r="C12" s="64"/>
      <c r="D12" s="64"/>
      <c r="E12" s="64"/>
      <c r="F12" s="64"/>
      <c r="G12" s="64"/>
      <c r="H12" s="64"/>
      <c r="I12" s="64"/>
      <c r="J12" s="64"/>
      <c r="K12" s="64"/>
      <c r="L12" s="64"/>
      <c r="M12" s="64"/>
    </row>
    <row r="13" spans="1:13">
      <c r="A13" s="64"/>
      <c r="B13" s="64"/>
      <c r="C13" s="64"/>
      <c r="D13" s="64"/>
      <c r="E13" s="64"/>
      <c r="F13" s="64"/>
      <c r="G13" s="64"/>
      <c r="H13" s="64"/>
      <c r="I13" s="64"/>
      <c r="J13" s="64"/>
      <c r="K13" s="64"/>
      <c r="L13" s="64"/>
      <c r="M13" s="64"/>
    </row>
    <row r="14" spans="1:13">
      <c r="A14" s="64"/>
      <c r="B14" s="64"/>
      <c r="C14" s="64"/>
      <c r="D14" s="64"/>
      <c r="E14" s="64"/>
      <c r="F14" s="64"/>
      <c r="G14" s="64"/>
      <c r="H14" s="64"/>
      <c r="I14" s="64"/>
      <c r="J14" s="64"/>
      <c r="K14" s="64"/>
      <c r="L14" s="64"/>
      <c r="M14" s="64"/>
    </row>
    <row r="15" spans="1:13">
      <c r="A15" s="64"/>
      <c r="B15" s="64"/>
      <c r="C15" s="64"/>
      <c r="D15" s="64"/>
      <c r="E15" s="64"/>
      <c r="F15" s="64"/>
      <c r="G15" s="64"/>
      <c r="H15" s="64"/>
      <c r="I15" s="64"/>
      <c r="J15" s="64"/>
      <c r="K15" s="64"/>
      <c r="L15" s="64"/>
      <c r="M15" s="64"/>
    </row>
    <row r="16" spans="1:13">
      <c r="A16" s="64"/>
      <c r="B16" s="64"/>
      <c r="C16" s="64"/>
      <c r="D16" s="64"/>
      <c r="E16" s="64"/>
      <c r="F16" s="64"/>
      <c r="G16" s="64"/>
      <c r="H16" s="64"/>
      <c r="I16" s="64"/>
      <c r="J16" s="64"/>
      <c r="K16" s="64"/>
      <c r="L16" s="64"/>
      <c r="M16" s="64"/>
    </row>
    <row r="17" spans="1:13">
      <c r="A17" s="64"/>
      <c r="B17" s="64"/>
      <c r="C17" s="64"/>
      <c r="D17" s="64"/>
      <c r="E17" s="64"/>
      <c r="F17" s="64"/>
      <c r="G17" s="64"/>
      <c r="H17" s="64"/>
      <c r="I17" s="64"/>
      <c r="J17" s="64"/>
      <c r="K17" s="64"/>
      <c r="L17" s="64"/>
      <c r="M17" s="64"/>
    </row>
    <row r="18" spans="1:13">
      <c r="A18" s="64"/>
      <c r="B18" s="64"/>
      <c r="C18" s="64"/>
      <c r="D18" s="64"/>
      <c r="E18" s="64"/>
      <c r="F18" s="64"/>
      <c r="G18" s="64"/>
      <c r="H18" s="64"/>
      <c r="I18" s="64"/>
      <c r="J18" s="64"/>
      <c r="K18" s="64"/>
      <c r="L18" s="64"/>
      <c r="M18" s="64"/>
    </row>
    <row r="19" spans="1:13">
      <c r="A19" s="64"/>
      <c r="B19" s="64"/>
      <c r="C19" s="64"/>
      <c r="D19" s="64"/>
      <c r="E19" s="64"/>
      <c r="F19" s="64"/>
      <c r="G19" s="64"/>
      <c r="H19" s="64"/>
      <c r="I19" s="64"/>
      <c r="J19" s="64"/>
      <c r="K19" s="64"/>
      <c r="L19" s="64"/>
      <c r="M19" s="64"/>
    </row>
    <row r="20" spans="1:13">
      <c r="A20" s="64"/>
      <c r="B20" s="64"/>
      <c r="C20" s="64"/>
      <c r="D20" s="64"/>
      <c r="E20" s="64"/>
      <c r="F20" s="64"/>
      <c r="G20" s="64"/>
      <c r="H20" s="64"/>
      <c r="I20" s="64"/>
      <c r="J20" s="64"/>
      <c r="K20" s="64"/>
      <c r="L20" s="64"/>
      <c r="M20" s="64"/>
    </row>
    <row r="21" spans="1:13">
      <c r="A21" s="64"/>
      <c r="B21" s="64"/>
      <c r="C21" s="64"/>
      <c r="D21" s="64"/>
      <c r="E21" s="64"/>
      <c r="F21" s="64"/>
      <c r="G21" s="64"/>
      <c r="H21" s="64"/>
      <c r="I21" s="64"/>
      <c r="J21" s="64"/>
      <c r="K21" s="64"/>
      <c r="L21" s="64"/>
      <c r="M21" s="64"/>
    </row>
    <row r="22" spans="1:13">
      <c r="A22" s="64"/>
      <c r="B22" s="64"/>
      <c r="C22" s="64"/>
      <c r="D22" s="64"/>
      <c r="E22" s="64"/>
      <c r="F22" s="64"/>
      <c r="G22" s="64"/>
      <c r="H22" s="64"/>
      <c r="I22" s="64"/>
      <c r="J22" s="64"/>
      <c r="K22" s="64"/>
      <c r="L22" s="64"/>
      <c r="M22" s="64"/>
    </row>
    <row r="23" spans="1:13">
      <c r="A23" s="64"/>
      <c r="B23" s="64"/>
      <c r="C23" s="64"/>
      <c r="D23" s="64"/>
      <c r="E23" s="64"/>
      <c r="F23" s="64"/>
      <c r="G23" s="64"/>
      <c r="H23" s="64"/>
      <c r="I23" s="64"/>
      <c r="J23" s="64"/>
      <c r="K23" s="64"/>
      <c r="L23" s="64"/>
      <c r="M23" s="64"/>
    </row>
    <row r="24" spans="1:13">
      <c r="A24" s="64"/>
      <c r="B24" s="64"/>
      <c r="C24" s="64"/>
      <c r="D24" s="64"/>
      <c r="E24" s="64"/>
      <c r="F24" s="64"/>
      <c r="G24" s="64"/>
      <c r="H24" s="64"/>
      <c r="I24" s="64"/>
      <c r="J24" s="64"/>
      <c r="K24" s="64"/>
      <c r="L24" s="64"/>
      <c r="M24" s="64"/>
    </row>
    <row r="25" spans="1:13">
      <c r="A25" s="64"/>
      <c r="B25" s="64"/>
      <c r="C25" s="64"/>
      <c r="D25" s="64"/>
      <c r="E25" s="64"/>
      <c r="F25" s="64"/>
      <c r="G25" s="64"/>
      <c r="H25" s="64"/>
      <c r="I25" s="64"/>
      <c r="J25" s="64"/>
      <c r="K25" s="64"/>
      <c r="L25" s="64"/>
      <c r="M25" s="64"/>
    </row>
    <row r="26" spans="1:13">
      <c r="A26" s="64"/>
      <c r="B26" s="64"/>
      <c r="C26" s="64"/>
      <c r="D26" s="64"/>
      <c r="E26" s="64"/>
      <c r="F26" s="64"/>
      <c r="G26" s="64"/>
      <c r="H26" s="64"/>
      <c r="I26" s="64"/>
      <c r="J26" s="64"/>
      <c r="K26" s="64"/>
      <c r="L26" s="64"/>
      <c r="M26" s="64"/>
    </row>
    <row r="27" spans="1:13">
      <c r="A27" s="64"/>
      <c r="B27" s="64"/>
      <c r="C27" s="64"/>
      <c r="D27" s="64"/>
      <c r="E27" s="64"/>
      <c r="F27" s="64"/>
      <c r="G27" s="64"/>
      <c r="H27" s="64"/>
      <c r="I27" s="64"/>
      <c r="J27" s="64"/>
      <c r="K27" s="64"/>
      <c r="L27" s="64"/>
      <c r="M27" s="64"/>
    </row>
    <row r="28" spans="1:13">
      <c r="A28" s="64"/>
      <c r="B28" s="64"/>
      <c r="C28" s="64"/>
      <c r="D28" s="64"/>
      <c r="E28" s="64"/>
      <c r="F28" s="64"/>
      <c r="G28" s="64"/>
      <c r="H28" s="64"/>
      <c r="I28" s="64"/>
      <c r="J28" s="64"/>
      <c r="K28" s="64"/>
      <c r="L28" s="64"/>
      <c r="M28" s="64"/>
    </row>
    <row r="29" spans="1:13">
      <c r="A29" s="64"/>
      <c r="B29" s="64"/>
      <c r="C29" s="64"/>
      <c r="D29" s="64"/>
      <c r="E29" s="64"/>
      <c r="F29" s="64"/>
      <c r="G29" s="64"/>
      <c r="H29" s="64"/>
      <c r="I29" s="64"/>
      <c r="J29" s="64"/>
      <c r="K29" s="64"/>
      <c r="L29" s="64"/>
      <c r="M29" s="64"/>
    </row>
    <row r="30" spans="1:13">
      <c r="A30" s="64"/>
      <c r="B30" s="64"/>
      <c r="C30" s="64"/>
      <c r="D30" s="64"/>
      <c r="E30" s="64"/>
      <c r="F30" s="64"/>
      <c r="G30" s="64"/>
      <c r="H30" s="64"/>
      <c r="I30" s="64"/>
      <c r="J30" s="64"/>
      <c r="K30" s="64"/>
      <c r="L30" s="64"/>
      <c r="M30" s="64"/>
    </row>
    <row r="31" spans="1:13">
      <c r="A31" s="64"/>
      <c r="B31" s="64"/>
      <c r="C31" s="64"/>
      <c r="D31" s="64"/>
      <c r="E31" s="64"/>
      <c r="F31" s="64"/>
      <c r="G31" s="64"/>
      <c r="H31" s="64"/>
      <c r="I31" s="64"/>
      <c r="J31" s="64"/>
      <c r="K31" s="64"/>
      <c r="L31" s="64"/>
      <c r="M31" s="64"/>
    </row>
    <row r="32" spans="1:13">
      <c r="A32" s="64"/>
      <c r="B32" s="64"/>
      <c r="C32" s="64"/>
      <c r="D32" s="64"/>
      <c r="E32" s="64"/>
      <c r="F32" s="64"/>
      <c r="G32" s="64"/>
      <c r="H32" s="64"/>
      <c r="I32" s="64"/>
      <c r="J32" s="64"/>
      <c r="K32" s="64"/>
      <c r="L32" s="64"/>
      <c r="M32" s="64"/>
    </row>
    <row r="33" spans="1:13">
      <c r="A33" s="64"/>
      <c r="B33" s="64"/>
      <c r="C33" s="64"/>
      <c r="D33" s="64"/>
      <c r="E33" s="64"/>
      <c r="F33" s="64"/>
      <c r="G33" s="64"/>
      <c r="H33" s="64"/>
      <c r="I33" s="64"/>
      <c r="J33" s="64"/>
      <c r="K33" s="64"/>
      <c r="L33" s="64"/>
      <c r="M33" s="64"/>
    </row>
    <row r="34" spans="1:13">
      <c r="A34" s="64"/>
      <c r="B34" s="64"/>
      <c r="C34" s="64"/>
      <c r="D34" s="64"/>
      <c r="E34" s="64"/>
      <c r="F34" s="64"/>
      <c r="G34" s="64"/>
      <c r="H34" s="64"/>
      <c r="I34" s="64"/>
      <c r="J34" s="64"/>
      <c r="K34" s="64"/>
      <c r="L34" s="64"/>
      <c r="M34" s="64"/>
    </row>
    <row r="35" spans="1:13">
      <c r="A35" s="64"/>
      <c r="B35" s="64"/>
      <c r="C35" s="64"/>
      <c r="D35" s="64"/>
      <c r="E35" s="64"/>
      <c r="F35" s="64"/>
      <c r="G35" s="64"/>
      <c r="H35" s="64"/>
      <c r="I35" s="64"/>
      <c r="J35" s="64"/>
      <c r="K35" s="64"/>
      <c r="L35" s="64"/>
      <c r="M35" s="64"/>
    </row>
    <row r="36" spans="1:13">
      <c r="A36" s="64"/>
      <c r="B36" s="64"/>
      <c r="C36" s="64"/>
      <c r="D36" s="64"/>
      <c r="E36" s="64"/>
      <c r="F36" s="64"/>
      <c r="G36" s="64"/>
      <c r="H36" s="64"/>
      <c r="I36" s="64"/>
      <c r="J36" s="64"/>
      <c r="K36" s="64"/>
      <c r="L36" s="64"/>
      <c r="M36" s="64"/>
    </row>
    <row r="37" spans="1:13">
      <c r="A37" s="64"/>
      <c r="B37" s="64"/>
      <c r="C37" s="64"/>
      <c r="D37" s="64"/>
      <c r="E37" s="64"/>
      <c r="F37" s="64"/>
      <c r="G37" s="64"/>
      <c r="H37" s="64"/>
      <c r="I37" s="64"/>
      <c r="J37" s="64"/>
      <c r="K37" s="64"/>
      <c r="L37" s="64"/>
      <c r="M37" s="64"/>
    </row>
    <row r="38" spans="1:13">
      <c r="A38" s="64"/>
      <c r="B38" s="64"/>
      <c r="C38" s="64"/>
      <c r="D38" s="64"/>
      <c r="E38" s="64"/>
      <c r="F38" s="64"/>
      <c r="G38" s="64"/>
      <c r="H38" s="64"/>
      <c r="I38" s="64"/>
      <c r="J38" s="64"/>
      <c r="K38" s="64"/>
      <c r="L38" s="64"/>
      <c r="M38" s="64"/>
    </row>
    <row r="39" spans="1:13">
      <c r="A39" s="64"/>
      <c r="B39" s="64"/>
      <c r="C39" s="64"/>
      <c r="D39" s="64"/>
      <c r="E39" s="64"/>
      <c r="F39" s="64"/>
      <c r="G39" s="64"/>
      <c r="H39" s="64"/>
      <c r="I39" s="64"/>
      <c r="J39" s="64"/>
      <c r="K39" s="64"/>
      <c r="L39" s="64"/>
      <c r="M39" s="64"/>
    </row>
    <row r="40" spans="1:13">
      <c r="A40" s="64"/>
      <c r="B40" s="64"/>
      <c r="C40" s="64"/>
      <c r="D40" s="64"/>
      <c r="E40" s="64"/>
      <c r="F40" s="64"/>
      <c r="G40" s="64"/>
      <c r="H40" s="64"/>
      <c r="I40" s="64"/>
      <c r="J40" s="64"/>
      <c r="K40" s="64"/>
      <c r="L40" s="64"/>
      <c r="M40" s="64"/>
    </row>
    <row r="41" spans="1:13">
      <c r="A41" s="64"/>
      <c r="B41" s="64"/>
      <c r="C41" s="64"/>
      <c r="D41" s="64"/>
      <c r="E41" s="64"/>
      <c r="F41" s="64"/>
      <c r="G41" s="64"/>
      <c r="H41" s="64"/>
      <c r="I41" s="64"/>
      <c r="J41" s="64"/>
      <c r="K41" s="64"/>
      <c r="L41" s="64"/>
      <c r="M41" s="64"/>
    </row>
    <row r="42" spans="1:13">
      <c r="A42" s="64"/>
      <c r="B42" s="64"/>
      <c r="C42" s="64"/>
      <c r="D42" s="64"/>
      <c r="E42" s="64"/>
      <c r="F42" s="64"/>
      <c r="G42" s="64"/>
      <c r="H42" s="64"/>
      <c r="I42" s="64"/>
      <c r="J42" s="64"/>
      <c r="K42" s="64"/>
      <c r="L42" s="64"/>
      <c r="M42" s="64"/>
    </row>
    <row r="43" spans="1:13">
      <c r="A43" s="64"/>
      <c r="B43" s="64"/>
      <c r="C43" s="64"/>
      <c r="D43" s="64"/>
      <c r="E43" s="64"/>
      <c r="F43" s="64"/>
      <c r="G43" s="64"/>
      <c r="H43" s="64"/>
      <c r="I43" s="64"/>
      <c r="J43" s="64"/>
      <c r="K43" s="64"/>
      <c r="L43" s="64"/>
      <c r="M43" s="64"/>
    </row>
    <row r="44" spans="1:13">
      <c r="A44" s="64"/>
      <c r="B44" s="64"/>
      <c r="C44" s="64"/>
      <c r="D44" s="64"/>
      <c r="E44" s="64"/>
      <c r="F44" s="64"/>
      <c r="G44" s="64"/>
      <c r="H44" s="64"/>
      <c r="I44" s="64"/>
      <c r="J44" s="64"/>
      <c r="K44" s="64"/>
      <c r="L44" s="64"/>
      <c r="M44" s="64"/>
    </row>
    <row r="45" spans="1:13">
      <c r="A45" s="64"/>
      <c r="B45" s="64"/>
      <c r="C45" s="64"/>
      <c r="D45" s="64"/>
      <c r="E45" s="64"/>
      <c r="F45" s="64"/>
      <c r="G45" s="64"/>
      <c r="H45" s="64"/>
      <c r="I45" s="64"/>
      <c r="J45" s="64"/>
      <c r="K45" s="64"/>
      <c r="L45" s="64"/>
      <c r="M45" s="64"/>
    </row>
    <row r="46" spans="1:13">
      <c r="A46" s="64"/>
      <c r="B46" s="64"/>
      <c r="C46" s="64"/>
      <c r="D46" s="64"/>
      <c r="E46" s="64"/>
      <c r="F46" s="64"/>
      <c r="G46" s="64"/>
      <c r="H46" s="64"/>
      <c r="I46" s="64"/>
      <c r="J46" s="64"/>
      <c r="K46" s="64"/>
      <c r="L46" s="64"/>
      <c r="M46" s="64"/>
    </row>
    <row r="47" spans="1:13">
      <c r="A47" s="64"/>
      <c r="B47" s="64"/>
      <c r="C47" s="64"/>
      <c r="D47" s="64"/>
      <c r="E47" s="64"/>
      <c r="F47" s="64"/>
      <c r="G47" s="64"/>
      <c r="H47" s="64"/>
      <c r="I47" s="64"/>
      <c r="J47" s="64"/>
      <c r="K47" s="64"/>
      <c r="L47" s="64"/>
      <c r="M47" s="64"/>
    </row>
    <row r="48" spans="1:13">
      <c r="A48" s="64"/>
      <c r="B48" s="64"/>
      <c r="C48" s="64"/>
      <c r="D48" s="64"/>
      <c r="E48" s="64"/>
      <c r="F48" s="64"/>
      <c r="G48" s="64"/>
      <c r="H48" s="64"/>
      <c r="I48" s="64"/>
      <c r="J48" s="64"/>
      <c r="K48" s="64"/>
      <c r="L48" s="64"/>
      <c r="M48" s="64"/>
    </row>
    <row r="49" spans="1:13">
      <c r="A49" s="64"/>
      <c r="B49" s="64"/>
      <c r="C49" s="64"/>
      <c r="D49" s="64"/>
      <c r="E49" s="64"/>
      <c r="F49" s="64"/>
      <c r="G49" s="64"/>
      <c r="H49" s="64"/>
      <c r="I49" s="64"/>
      <c r="J49" s="64"/>
      <c r="K49" s="64"/>
      <c r="L49" s="64"/>
      <c r="M49" s="64"/>
    </row>
    <row r="50" spans="1:13">
      <c r="A50" s="64"/>
      <c r="B50" s="64"/>
      <c r="C50" s="64"/>
      <c r="D50" s="64"/>
      <c r="E50" s="64"/>
      <c r="F50" s="64"/>
      <c r="G50" s="64"/>
      <c r="H50" s="64"/>
      <c r="I50" s="64"/>
      <c r="J50" s="64"/>
      <c r="K50" s="64"/>
      <c r="L50" s="64"/>
      <c r="M50" s="64"/>
    </row>
    <row r="51" spans="1:13">
      <c r="A51" s="64"/>
      <c r="B51" s="64"/>
      <c r="C51" s="64"/>
      <c r="D51" s="64"/>
      <c r="E51" s="64"/>
      <c r="F51" s="64"/>
      <c r="G51" s="64"/>
      <c r="H51" s="64"/>
      <c r="I51" s="64"/>
      <c r="J51" s="64"/>
      <c r="K51" s="64"/>
      <c r="L51" s="64"/>
      <c r="M51" s="64"/>
    </row>
    <row r="52" spans="1:13">
      <c r="A52" s="64"/>
      <c r="B52" s="64"/>
      <c r="C52" s="64"/>
      <c r="D52" s="64"/>
      <c r="E52" s="64"/>
      <c r="F52" s="64"/>
      <c r="G52" s="64"/>
      <c r="H52" s="64"/>
      <c r="I52" s="64"/>
      <c r="J52" s="64"/>
      <c r="K52" s="64"/>
      <c r="L52" s="64"/>
      <c r="M52" s="64"/>
    </row>
    <row r="53" spans="1:13">
      <c r="A53" s="64"/>
      <c r="B53" s="64"/>
      <c r="C53" s="64"/>
      <c r="D53" s="64"/>
      <c r="E53" s="64"/>
      <c r="F53" s="64"/>
      <c r="G53" s="64"/>
      <c r="H53" s="64"/>
      <c r="I53" s="64"/>
      <c r="J53" s="64"/>
      <c r="K53" s="64"/>
      <c r="L53" s="64"/>
      <c r="M53" s="64"/>
    </row>
    <row r="54" spans="1:13">
      <c r="A54" s="64"/>
      <c r="B54" s="64"/>
      <c r="C54" s="64"/>
      <c r="D54" s="64"/>
      <c r="E54" s="64"/>
      <c r="F54" s="64"/>
      <c r="G54" s="64"/>
      <c r="H54" s="64"/>
      <c r="I54" s="64"/>
      <c r="J54" s="64"/>
      <c r="K54" s="64"/>
      <c r="L54" s="64"/>
      <c r="M54" s="64"/>
    </row>
    <row r="55" spans="1:13">
      <c r="A55" s="64"/>
      <c r="B55" s="64"/>
      <c r="C55" s="64"/>
      <c r="D55" s="64"/>
      <c r="E55" s="64"/>
      <c r="F55" s="64"/>
      <c r="G55" s="64"/>
      <c r="H55" s="64"/>
      <c r="I55" s="64"/>
      <c r="J55" s="64"/>
      <c r="K55" s="64"/>
      <c r="L55" s="64"/>
      <c r="M55" s="64"/>
    </row>
    <row r="56" spans="1:13">
      <c r="A56" s="64"/>
      <c r="B56" s="64"/>
      <c r="C56" s="64"/>
      <c r="D56" s="64"/>
      <c r="E56" s="64"/>
      <c r="F56" s="64"/>
      <c r="G56" s="64"/>
      <c r="H56" s="64"/>
      <c r="I56" s="64"/>
      <c r="J56" s="64"/>
      <c r="K56" s="64"/>
      <c r="L56" s="64"/>
      <c r="M56" s="64"/>
    </row>
    <row r="57" spans="1:13">
      <c r="A57" s="64"/>
      <c r="B57" s="64"/>
      <c r="C57" s="64"/>
      <c r="D57" s="64"/>
      <c r="E57" s="64"/>
      <c r="F57" s="64"/>
      <c r="G57" s="64"/>
      <c r="H57" s="64"/>
      <c r="I57" s="64"/>
      <c r="J57" s="64"/>
      <c r="K57" s="64"/>
      <c r="L57" s="64"/>
      <c r="M57" s="64"/>
    </row>
    <row r="58" spans="1:13">
      <c r="A58" s="64"/>
      <c r="B58" s="64"/>
      <c r="C58" s="64"/>
      <c r="D58" s="64"/>
      <c r="E58" s="64"/>
      <c r="F58" s="64"/>
      <c r="G58" s="64"/>
      <c r="H58" s="64"/>
      <c r="I58" s="64"/>
      <c r="J58" s="64"/>
      <c r="K58" s="64"/>
      <c r="L58" s="64"/>
      <c r="M58" s="64"/>
    </row>
    <row r="59" spans="1:13">
      <c r="A59" s="64"/>
      <c r="B59" s="64"/>
      <c r="C59" s="64"/>
      <c r="D59" s="64"/>
      <c r="E59" s="64"/>
      <c r="F59" s="64"/>
      <c r="G59" s="64"/>
      <c r="H59" s="64"/>
      <c r="I59" s="64"/>
      <c r="J59" s="64"/>
      <c r="K59" s="64"/>
      <c r="L59" s="64"/>
      <c r="M59" s="64"/>
    </row>
    <row r="60" spans="1:13">
      <c r="A60" s="64"/>
      <c r="B60" s="64"/>
      <c r="C60" s="64"/>
      <c r="D60" s="64"/>
      <c r="E60" s="64"/>
      <c r="F60" s="64"/>
      <c r="G60" s="64"/>
      <c r="H60" s="64"/>
      <c r="I60" s="64"/>
      <c r="J60" s="64"/>
      <c r="K60" s="64"/>
      <c r="L60" s="64"/>
      <c r="M60" s="64"/>
    </row>
    <row r="61" spans="1:13">
      <c r="A61" s="64"/>
      <c r="B61" s="64"/>
      <c r="C61" s="64"/>
      <c r="D61" s="64"/>
      <c r="E61" s="64"/>
      <c r="F61" s="64"/>
      <c r="G61" s="64"/>
      <c r="H61" s="64"/>
      <c r="I61" s="64"/>
      <c r="J61" s="64"/>
      <c r="K61" s="64"/>
      <c r="L61" s="64"/>
      <c r="M61" s="64"/>
    </row>
    <row r="62" spans="1:13">
      <c r="A62" s="64"/>
      <c r="B62" s="64"/>
      <c r="C62" s="64"/>
      <c r="D62" s="64"/>
      <c r="E62" s="64"/>
      <c r="F62" s="64"/>
      <c r="G62" s="64"/>
      <c r="H62" s="64"/>
      <c r="I62" s="64"/>
      <c r="J62" s="64"/>
      <c r="K62" s="64"/>
      <c r="L62" s="64"/>
      <c r="M62" s="64"/>
    </row>
    <row r="63" spans="1:13">
      <c r="A63" s="64"/>
      <c r="B63" s="64"/>
      <c r="C63" s="64"/>
      <c r="D63" s="64"/>
      <c r="E63" s="64"/>
      <c r="F63" s="64"/>
      <c r="G63" s="64"/>
      <c r="H63" s="64"/>
      <c r="I63" s="64"/>
      <c r="J63" s="64"/>
      <c r="K63" s="64"/>
      <c r="L63" s="64"/>
      <c r="M63" s="64"/>
    </row>
    <row r="64" spans="1:13">
      <c r="A64" s="64"/>
      <c r="B64" s="64"/>
      <c r="C64" s="64"/>
      <c r="D64" s="64"/>
      <c r="E64" s="64"/>
      <c r="F64" s="64"/>
      <c r="G64" s="64"/>
      <c r="H64" s="64"/>
      <c r="I64" s="64"/>
      <c r="J64" s="64"/>
      <c r="K64" s="64"/>
      <c r="L64" s="64"/>
      <c r="M64" s="64"/>
    </row>
    <row r="65" spans="1:13">
      <c r="A65" s="64"/>
      <c r="B65" s="64"/>
      <c r="C65" s="64"/>
      <c r="D65" s="64"/>
      <c r="E65" s="64"/>
      <c r="F65" s="64"/>
      <c r="G65" s="64"/>
      <c r="H65" s="64"/>
      <c r="I65" s="64"/>
      <c r="J65" s="64"/>
      <c r="K65" s="64"/>
      <c r="L65" s="64"/>
      <c r="M65" s="64"/>
    </row>
    <row r="66" spans="1:13">
      <c r="A66" s="64"/>
      <c r="B66" s="64"/>
      <c r="C66" s="64"/>
      <c r="D66" s="64"/>
      <c r="E66" s="64"/>
      <c r="F66" s="64"/>
      <c r="G66" s="64"/>
      <c r="H66" s="64"/>
      <c r="I66" s="64"/>
      <c r="J66" s="64"/>
      <c r="K66" s="64"/>
      <c r="L66" s="64"/>
      <c r="M66" s="64"/>
    </row>
    <row r="67" spans="1:13">
      <c r="A67" s="64"/>
      <c r="B67" s="64"/>
      <c r="C67" s="64"/>
      <c r="D67" s="64"/>
      <c r="E67" s="64"/>
      <c r="F67" s="64"/>
      <c r="G67" s="64"/>
      <c r="H67" s="64"/>
      <c r="I67" s="64"/>
      <c r="J67" s="64"/>
      <c r="K67" s="64"/>
      <c r="L67" s="64"/>
      <c r="M67" s="64"/>
    </row>
    <row r="68" spans="1:13">
      <c r="A68" s="64"/>
      <c r="B68" s="64"/>
      <c r="C68" s="64"/>
      <c r="D68" s="64"/>
      <c r="E68" s="64"/>
      <c r="F68" s="64"/>
      <c r="G68" s="64"/>
      <c r="H68" s="64"/>
      <c r="I68" s="64"/>
      <c r="J68" s="64"/>
      <c r="K68" s="64"/>
      <c r="L68" s="64"/>
      <c r="M68" s="64"/>
    </row>
    <row r="69" spans="1:13">
      <c r="A69" s="64"/>
      <c r="B69" s="64"/>
      <c r="C69" s="64"/>
      <c r="D69" s="64"/>
      <c r="E69" s="64"/>
      <c r="F69" s="64"/>
      <c r="G69" s="64"/>
      <c r="H69" s="64"/>
      <c r="I69" s="64"/>
      <c r="J69" s="64"/>
      <c r="K69" s="64"/>
      <c r="L69" s="64"/>
      <c r="M69" s="64"/>
    </row>
    <row r="70" spans="1:13">
      <c r="A70" s="64"/>
      <c r="B70" s="64"/>
      <c r="C70" s="64"/>
      <c r="D70" s="64"/>
      <c r="E70" s="64"/>
      <c r="F70" s="64"/>
      <c r="G70" s="64"/>
      <c r="H70" s="64"/>
      <c r="I70" s="64"/>
      <c r="J70" s="64"/>
      <c r="K70" s="64"/>
      <c r="L70" s="64"/>
      <c r="M70" s="64"/>
    </row>
    <row r="71" spans="1:13">
      <c r="A71" s="64"/>
      <c r="B71" s="64"/>
      <c r="C71" s="64"/>
      <c r="D71" s="64"/>
      <c r="E71" s="64"/>
      <c r="F71" s="64"/>
      <c r="G71" s="64"/>
      <c r="H71" s="64"/>
      <c r="I71" s="64"/>
      <c r="J71" s="64"/>
      <c r="K71" s="64"/>
      <c r="L71" s="64"/>
      <c r="M71" s="64"/>
    </row>
    <row r="72" spans="1:13">
      <c r="A72" s="64"/>
      <c r="B72" s="64"/>
      <c r="C72" s="64"/>
      <c r="D72" s="64"/>
      <c r="E72" s="64"/>
      <c r="F72" s="64"/>
      <c r="G72" s="64"/>
      <c r="H72" s="64"/>
      <c r="I72" s="64"/>
      <c r="J72" s="64"/>
      <c r="K72" s="64"/>
      <c r="L72" s="64"/>
      <c r="M72" s="64"/>
    </row>
    <row r="73" spans="1:13">
      <c r="A73" s="64"/>
      <c r="B73" s="64"/>
      <c r="C73" s="64"/>
      <c r="D73" s="64"/>
      <c r="E73" s="64"/>
      <c r="F73" s="64"/>
      <c r="G73" s="64"/>
      <c r="H73" s="64"/>
      <c r="I73" s="64"/>
      <c r="J73" s="64"/>
      <c r="K73" s="64"/>
      <c r="L73" s="64"/>
      <c r="M73" s="64"/>
    </row>
    <row r="74" spans="1:13">
      <c r="A74" s="64"/>
      <c r="B74" s="64"/>
      <c r="C74" s="64"/>
      <c r="D74" s="64"/>
      <c r="E74" s="64"/>
      <c r="F74" s="64"/>
      <c r="G74" s="64"/>
      <c r="H74" s="64"/>
      <c r="I74" s="64"/>
      <c r="J74" s="64"/>
      <c r="K74" s="64"/>
      <c r="L74" s="64"/>
      <c r="M74" s="64"/>
    </row>
    <row r="75" spans="1:13">
      <c r="A75" s="64"/>
      <c r="B75" s="64"/>
      <c r="C75" s="64"/>
      <c r="D75" s="64"/>
      <c r="E75" s="64"/>
      <c r="F75" s="64"/>
      <c r="G75" s="64"/>
      <c r="H75" s="64"/>
      <c r="I75" s="64"/>
      <c r="J75" s="64"/>
      <c r="K75" s="64"/>
      <c r="L75" s="64"/>
      <c r="M75" s="64"/>
    </row>
    <row r="76" spans="1:13">
      <c r="A76" s="64"/>
      <c r="B76" s="64"/>
      <c r="C76" s="64"/>
      <c r="D76" s="64"/>
      <c r="E76" s="64"/>
      <c r="F76" s="64"/>
      <c r="G76" s="64"/>
      <c r="H76" s="64"/>
      <c r="I76" s="64"/>
      <c r="J76" s="64"/>
      <c r="K76" s="64"/>
      <c r="L76" s="64"/>
      <c r="M76" s="64"/>
    </row>
    <row r="77" spans="1:13">
      <c r="A77" s="64"/>
      <c r="B77" s="64"/>
      <c r="C77" s="64"/>
      <c r="D77" s="64"/>
      <c r="E77" s="64"/>
      <c r="F77" s="64"/>
      <c r="G77" s="64"/>
      <c r="H77" s="64"/>
      <c r="I77" s="64"/>
      <c r="J77" s="64"/>
      <c r="K77" s="64"/>
      <c r="L77" s="64"/>
      <c r="M77" s="64"/>
    </row>
    <row r="78" spans="1:13">
      <c r="A78" s="64"/>
      <c r="B78" s="64"/>
      <c r="C78" s="64"/>
      <c r="D78" s="64"/>
      <c r="E78" s="64"/>
      <c r="F78" s="64"/>
      <c r="G78" s="64"/>
      <c r="H78" s="64"/>
      <c r="I78" s="64"/>
      <c r="J78" s="64"/>
      <c r="K78" s="64"/>
      <c r="L78" s="64"/>
      <c r="M78" s="64"/>
    </row>
    <row r="79" spans="1:13">
      <c r="A79" s="64"/>
      <c r="B79" s="64"/>
      <c r="C79" s="64"/>
      <c r="D79" s="64"/>
      <c r="E79" s="64"/>
      <c r="F79" s="64"/>
      <c r="G79" s="64"/>
      <c r="H79" s="64"/>
      <c r="I79" s="64"/>
      <c r="J79" s="64"/>
      <c r="K79" s="64"/>
      <c r="L79" s="64"/>
      <c r="M79" s="64"/>
    </row>
    <row r="80" spans="1:13">
      <c r="A80" s="64"/>
      <c r="B80" s="64"/>
      <c r="C80" s="64"/>
      <c r="D80" s="64"/>
      <c r="E80" s="64"/>
      <c r="F80" s="64"/>
      <c r="G80" s="64"/>
      <c r="H80" s="64"/>
      <c r="I80" s="64"/>
      <c r="J80" s="64"/>
      <c r="K80" s="64"/>
      <c r="L80" s="64"/>
      <c r="M80" s="64"/>
    </row>
    <row r="81" spans="1:13">
      <c r="A81" s="64"/>
      <c r="B81" s="64"/>
      <c r="C81" s="64"/>
      <c r="D81" s="64"/>
      <c r="E81" s="64"/>
      <c r="F81" s="64"/>
      <c r="G81" s="64"/>
      <c r="H81" s="64"/>
      <c r="I81" s="64"/>
      <c r="J81" s="64"/>
      <c r="K81" s="64"/>
      <c r="L81" s="64"/>
      <c r="M81" s="64"/>
    </row>
    <row r="82" spans="1:13">
      <c r="A82" s="64"/>
      <c r="B82" s="64"/>
      <c r="C82" s="64"/>
      <c r="D82" s="64"/>
      <c r="E82" s="64"/>
      <c r="F82" s="64"/>
      <c r="G82" s="64"/>
      <c r="H82" s="64"/>
      <c r="I82" s="64"/>
      <c r="J82" s="64"/>
      <c r="K82" s="64"/>
      <c r="L82" s="64"/>
      <c r="M82" s="64"/>
    </row>
    <row r="83" spans="1:13">
      <c r="A83" s="64"/>
      <c r="B83" s="64"/>
      <c r="C83" s="64"/>
      <c r="D83" s="64"/>
      <c r="E83" s="64"/>
      <c r="F83" s="64"/>
      <c r="G83" s="64"/>
      <c r="H83" s="64"/>
      <c r="I83" s="64"/>
      <c r="J83" s="64"/>
      <c r="K83" s="64"/>
      <c r="L83" s="64"/>
      <c r="M83" s="64"/>
    </row>
    <row r="84" spans="1:13">
      <c r="A84" s="64"/>
      <c r="B84" s="64"/>
      <c r="C84" s="64"/>
      <c r="D84" s="64"/>
      <c r="E84" s="64"/>
      <c r="F84" s="64"/>
      <c r="G84" s="64"/>
      <c r="H84" s="64"/>
      <c r="I84" s="64"/>
      <c r="J84" s="64"/>
      <c r="K84" s="64"/>
      <c r="L84" s="64"/>
      <c r="M84" s="64"/>
    </row>
    <row r="85" spans="1:13">
      <c r="A85" s="64"/>
      <c r="B85" s="64"/>
      <c r="C85" s="64"/>
      <c r="D85" s="64"/>
      <c r="E85" s="64"/>
      <c r="F85" s="64"/>
      <c r="G85" s="64"/>
      <c r="H85" s="64"/>
      <c r="I85" s="64"/>
      <c r="J85" s="64"/>
      <c r="K85" s="64"/>
      <c r="L85" s="64"/>
      <c r="M85" s="64"/>
    </row>
    <row r="86" spans="1:13">
      <c r="A86" s="64"/>
      <c r="B86" s="64"/>
      <c r="C86" s="64"/>
      <c r="D86" s="64"/>
      <c r="E86" s="64"/>
      <c r="F86" s="64"/>
      <c r="G86" s="64"/>
      <c r="H86" s="64"/>
      <c r="I86" s="64"/>
      <c r="J86" s="64"/>
      <c r="K86" s="64"/>
      <c r="L86" s="64"/>
      <c r="M86" s="64"/>
    </row>
    <row r="87" spans="1:13">
      <c r="A87" s="64"/>
      <c r="B87" s="64"/>
      <c r="C87" s="64"/>
      <c r="D87" s="64"/>
      <c r="E87" s="64"/>
      <c r="F87" s="64"/>
      <c r="G87" s="64"/>
      <c r="H87" s="64"/>
      <c r="I87" s="64"/>
      <c r="J87" s="64"/>
      <c r="K87" s="64"/>
      <c r="L87" s="64"/>
      <c r="M87" s="64"/>
    </row>
    <row r="88" spans="1:13">
      <c r="A88" s="64"/>
      <c r="B88" s="64"/>
      <c r="C88" s="64"/>
      <c r="D88" s="64"/>
      <c r="E88" s="64"/>
      <c r="F88" s="64"/>
      <c r="G88" s="64"/>
      <c r="H88" s="64"/>
      <c r="I88" s="64"/>
      <c r="J88" s="64"/>
      <c r="K88" s="64"/>
      <c r="L88" s="64"/>
      <c r="M88" s="64"/>
    </row>
    <row r="89" spans="1:13">
      <c r="A89" s="64"/>
      <c r="B89" s="64"/>
      <c r="C89" s="64"/>
      <c r="D89" s="64"/>
      <c r="E89" s="64"/>
      <c r="F89" s="64"/>
      <c r="G89" s="64"/>
      <c r="H89" s="64"/>
      <c r="I89" s="64"/>
      <c r="J89" s="64"/>
      <c r="K89" s="64"/>
      <c r="L89" s="64"/>
      <c r="M89" s="64"/>
    </row>
    <row r="90" spans="1:13">
      <c r="A90" s="64"/>
      <c r="B90" s="64"/>
      <c r="C90" s="64"/>
      <c r="D90" s="64"/>
      <c r="E90" s="64"/>
      <c r="F90" s="64"/>
      <c r="G90" s="64"/>
      <c r="H90" s="64"/>
      <c r="I90" s="64"/>
      <c r="J90" s="64"/>
      <c r="K90" s="64"/>
      <c r="L90" s="64"/>
      <c r="M90" s="64"/>
    </row>
    <row r="91" spans="1:13">
      <c r="A91" s="64"/>
      <c r="B91" s="64"/>
      <c r="C91" s="64"/>
      <c r="D91" s="64"/>
      <c r="E91" s="64"/>
      <c r="F91" s="64"/>
      <c r="G91" s="64"/>
      <c r="H91" s="64"/>
      <c r="I91" s="64"/>
      <c r="J91" s="64"/>
      <c r="K91" s="64"/>
      <c r="L91" s="64"/>
      <c r="M91" s="64"/>
    </row>
    <row r="92" spans="1:13">
      <c r="A92" s="64"/>
      <c r="B92" s="64"/>
      <c r="C92" s="64"/>
      <c r="D92" s="64"/>
      <c r="E92" s="64"/>
      <c r="F92" s="64"/>
      <c r="G92" s="64"/>
      <c r="H92" s="64"/>
      <c r="I92" s="64"/>
      <c r="J92" s="64"/>
      <c r="K92" s="64"/>
      <c r="L92" s="64"/>
      <c r="M92" s="64"/>
    </row>
    <row r="93" spans="1:13">
      <c r="A93" s="64"/>
      <c r="B93" s="64"/>
      <c r="C93" s="64"/>
      <c r="D93" s="64"/>
      <c r="E93" s="64"/>
      <c r="F93" s="64"/>
      <c r="G93" s="64"/>
      <c r="H93" s="64"/>
      <c r="I93" s="64"/>
      <c r="J93" s="64"/>
      <c r="K93" s="64"/>
      <c r="L93" s="64"/>
      <c r="M93" s="64"/>
    </row>
    <row r="94" spans="1:13">
      <c r="A94" s="64"/>
      <c r="B94" s="64"/>
      <c r="C94" s="64"/>
      <c r="D94" s="64"/>
      <c r="E94" s="64"/>
      <c r="F94" s="64"/>
      <c r="G94" s="64"/>
      <c r="H94" s="64"/>
      <c r="I94" s="64"/>
      <c r="J94" s="64"/>
      <c r="K94" s="64"/>
      <c r="L94" s="64"/>
      <c r="M94" s="64"/>
    </row>
    <row r="95" spans="1:13">
      <c r="A95" s="64"/>
      <c r="B95" s="64"/>
      <c r="C95" s="64"/>
      <c r="D95" s="64"/>
      <c r="E95" s="64"/>
      <c r="F95" s="64"/>
      <c r="G95" s="64"/>
      <c r="H95" s="64"/>
      <c r="I95" s="64"/>
      <c r="J95" s="64"/>
      <c r="K95" s="64"/>
      <c r="L95" s="64"/>
      <c r="M95" s="64"/>
    </row>
    <row r="96" spans="1:13">
      <c r="A96" s="64"/>
      <c r="B96" s="64"/>
      <c r="C96" s="64"/>
      <c r="D96" s="64"/>
      <c r="E96" s="64"/>
      <c r="F96" s="64"/>
      <c r="G96" s="64"/>
      <c r="H96" s="64"/>
      <c r="I96" s="64"/>
      <c r="J96" s="64"/>
      <c r="K96" s="64"/>
      <c r="L96" s="64"/>
      <c r="M96" s="64"/>
    </row>
    <row r="97" spans="1:13">
      <c r="A97" s="64"/>
      <c r="B97" s="64"/>
      <c r="C97" s="64"/>
      <c r="D97" s="64"/>
      <c r="E97" s="64"/>
      <c r="F97" s="64"/>
      <c r="G97" s="64"/>
      <c r="H97" s="64"/>
      <c r="I97" s="64"/>
      <c r="J97" s="64"/>
      <c r="K97" s="64"/>
      <c r="L97" s="64"/>
      <c r="M97" s="64"/>
    </row>
    <row r="98" spans="1:13">
      <c r="A98" s="64"/>
      <c r="B98" s="64"/>
      <c r="C98" s="64"/>
      <c r="D98" s="64"/>
      <c r="E98" s="64"/>
      <c r="F98" s="64"/>
      <c r="G98" s="64"/>
      <c r="H98" s="64"/>
      <c r="I98" s="64"/>
      <c r="J98" s="64"/>
      <c r="K98" s="64"/>
      <c r="L98" s="64"/>
      <c r="M98" s="64"/>
    </row>
    <row r="99" spans="1:13">
      <c r="A99" s="64"/>
      <c r="B99" s="64"/>
      <c r="C99" s="64"/>
      <c r="D99" s="64"/>
      <c r="E99" s="64"/>
      <c r="F99" s="64"/>
      <c r="G99" s="64"/>
      <c r="H99" s="64"/>
      <c r="I99" s="64"/>
      <c r="J99" s="64"/>
      <c r="K99" s="64"/>
      <c r="L99" s="64"/>
      <c r="M99" s="64"/>
    </row>
    <row r="100" spans="1:13">
      <c r="A100" s="64"/>
      <c r="B100" s="64"/>
      <c r="C100" s="64"/>
      <c r="D100" s="64"/>
      <c r="E100" s="64"/>
      <c r="F100" s="64"/>
      <c r="G100" s="64"/>
      <c r="H100" s="64"/>
      <c r="I100" s="64"/>
      <c r="J100" s="64"/>
      <c r="K100" s="64"/>
      <c r="L100" s="64"/>
      <c r="M100" s="64"/>
    </row>
    <row r="101" spans="1:13">
      <c r="A101" s="64"/>
      <c r="B101" s="64"/>
      <c r="C101" s="64"/>
      <c r="D101" s="64"/>
      <c r="E101" s="64"/>
      <c r="F101" s="64"/>
      <c r="G101" s="64"/>
      <c r="H101" s="64"/>
      <c r="I101" s="64"/>
      <c r="J101" s="64"/>
      <c r="K101" s="64"/>
      <c r="L101" s="64"/>
      <c r="M101" s="64"/>
    </row>
    <row r="102" spans="1:13">
      <c r="A102" s="64"/>
      <c r="B102" s="64"/>
      <c r="C102" s="64"/>
      <c r="D102" s="64"/>
      <c r="E102" s="64"/>
      <c r="F102" s="64"/>
      <c r="G102" s="64"/>
      <c r="H102" s="64"/>
      <c r="I102" s="64"/>
      <c r="J102" s="64"/>
      <c r="K102" s="64"/>
      <c r="L102" s="64"/>
      <c r="M102" s="64"/>
    </row>
    <row r="103" spans="1:13">
      <c r="A103" s="64"/>
      <c r="B103" s="64"/>
      <c r="C103" s="64"/>
      <c r="D103" s="64"/>
      <c r="E103" s="64"/>
      <c r="F103" s="64"/>
      <c r="G103" s="64"/>
      <c r="H103" s="64"/>
      <c r="I103" s="64"/>
      <c r="J103" s="64"/>
      <c r="K103" s="64"/>
      <c r="L103" s="64"/>
      <c r="M103" s="64"/>
    </row>
    <row r="104" spans="1:13">
      <c r="A104" s="64"/>
      <c r="B104" s="64"/>
      <c r="C104" s="64"/>
      <c r="D104" s="64"/>
      <c r="E104" s="64"/>
      <c r="F104" s="64"/>
      <c r="G104" s="64"/>
      <c r="H104" s="64"/>
      <c r="I104" s="64"/>
      <c r="J104" s="64"/>
      <c r="K104" s="64"/>
      <c r="L104" s="64"/>
      <c r="M104" s="64"/>
    </row>
    <row r="105" spans="1:13">
      <c r="A105" s="64"/>
      <c r="B105" s="64"/>
      <c r="C105" s="64"/>
      <c r="D105" s="64"/>
      <c r="E105" s="64"/>
      <c r="F105" s="64"/>
      <c r="G105" s="64"/>
      <c r="H105" s="64"/>
      <c r="I105" s="64"/>
      <c r="J105" s="64"/>
      <c r="K105" s="64"/>
      <c r="L105" s="64"/>
      <c r="M105" s="64"/>
    </row>
    <row r="106" spans="1:13">
      <c r="A106" s="64"/>
      <c r="B106" s="64"/>
      <c r="C106" s="64"/>
      <c r="D106" s="64"/>
      <c r="E106" s="64"/>
      <c r="F106" s="64"/>
      <c r="G106" s="64"/>
      <c r="H106" s="64"/>
      <c r="I106" s="64"/>
      <c r="J106" s="64"/>
      <c r="K106" s="64"/>
      <c r="L106" s="64"/>
      <c r="M106" s="64"/>
    </row>
    <row r="107" spans="1:13">
      <c r="A107" s="64"/>
      <c r="B107" s="64"/>
      <c r="C107" s="64"/>
      <c r="D107" s="64"/>
      <c r="E107" s="64"/>
      <c r="F107" s="64"/>
      <c r="G107" s="64"/>
      <c r="H107" s="64"/>
      <c r="I107" s="64"/>
      <c r="J107" s="64"/>
      <c r="K107" s="64"/>
      <c r="L107" s="64"/>
      <c r="M107" s="64"/>
    </row>
    <row r="108" spans="1:13">
      <c r="A108" s="64"/>
      <c r="B108" s="64"/>
      <c r="C108" s="64"/>
      <c r="D108" s="64"/>
      <c r="E108" s="64"/>
      <c r="F108" s="64"/>
      <c r="G108" s="64"/>
      <c r="H108" s="64"/>
      <c r="I108" s="64"/>
      <c r="J108" s="64"/>
      <c r="K108" s="64"/>
      <c r="L108" s="64"/>
      <c r="M108" s="64"/>
    </row>
    <row r="109" spans="1:13">
      <c r="A109" s="64"/>
      <c r="B109" s="64"/>
      <c r="C109" s="64"/>
      <c r="D109" s="64"/>
      <c r="E109" s="64"/>
      <c r="F109" s="64"/>
      <c r="G109" s="64"/>
      <c r="H109" s="64"/>
      <c r="I109" s="64"/>
      <c r="J109" s="64"/>
      <c r="K109" s="64"/>
      <c r="L109" s="64"/>
      <c r="M109" s="64"/>
    </row>
    <row r="110" spans="1:13">
      <c r="A110" s="64"/>
      <c r="B110" s="64"/>
      <c r="C110" s="64"/>
      <c r="D110" s="64"/>
      <c r="E110" s="64"/>
      <c r="F110" s="64"/>
      <c r="G110" s="64"/>
      <c r="H110" s="64"/>
      <c r="I110" s="64"/>
      <c r="J110" s="64"/>
      <c r="K110" s="64"/>
      <c r="L110" s="64"/>
      <c r="M110" s="64"/>
    </row>
    <row r="111" spans="1:13">
      <c r="A111" s="64"/>
      <c r="B111" s="64"/>
      <c r="C111" s="64"/>
      <c r="D111" s="64"/>
      <c r="E111" s="64"/>
      <c r="F111" s="64"/>
      <c r="G111" s="64"/>
      <c r="H111" s="64"/>
      <c r="I111" s="64"/>
      <c r="J111" s="64"/>
      <c r="K111" s="64"/>
      <c r="L111" s="64"/>
      <c r="M111" s="64"/>
    </row>
    <row r="112" spans="1:13">
      <c r="A112" s="64"/>
      <c r="B112" s="64"/>
      <c r="C112" s="64"/>
      <c r="D112" s="64"/>
      <c r="E112" s="64"/>
      <c r="F112" s="64"/>
      <c r="G112" s="64"/>
      <c r="H112" s="64"/>
      <c r="I112" s="64"/>
      <c r="J112" s="64"/>
      <c r="K112" s="64"/>
      <c r="L112" s="64"/>
      <c r="M112" s="64"/>
    </row>
    <row r="113" spans="1:13">
      <c r="A113" s="64"/>
      <c r="B113" s="64"/>
      <c r="C113" s="64"/>
      <c r="D113" s="64"/>
      <c r="E113" s="64"/>
      <c r="F113" s="64"/>
      <c r="G113" s="64"/>
      <c r="H113" s="64"/>
      <c r="I113" s="64"/>
      <c r="J113" s="64"/>
      <c r="K113" s="64"/>
      <c r="L113" s="64"/>
      <c r="M113" s="64"/>
    </row>
    <row r="114" spans="1:13">
      <c r="A114" s="64"/>
      <c r="B114" s="64"/>
      <c r="C114" s="64"/>
      <c r="D114" s="64"/>
      <c r="E114" s="64"/>
      <c r="F114" s="64"/>
      <c r="G114" s="64"/>
      <c r="H114" s="64"/>
      <c r="I114" s="64"/>
      <c r="J114" s="64"/>
      <c r="K114" s="64"/>
      <c r="L114" s="64"/>
      <c r="M114" s="64"/>
    </row>
    <row r="115" spans="1:13">
      <c r="A115" s="64"/>
      <c r="B115" s="64"/>
      <c r="C115" s="64"/>
      <c r="D115" s="64"/>
      <c r="E115" s="64"/>
      <c r="F115" s="64"/>
      <c r="G115" s="64"/>
      <c r="H115" s="64"/>
      <c r="I115" s="64"/>
      <c r="J115" s="64"/>
      <c r="K115" s="64"/>
      <c r="L115" s="64"/>
      <c r="M115" s="64"/>
    </row>
    <row r="116" spans="1:13">
      <c r="A116" s="64"/>
      <c r="B116" s="64"/>
      <c r="C116" s="64"/>
      <c r="D116" s="64"/>
      <c r="E116" s="64"/>
      <c r="F116" s="64"/>
      <c r="G116" s="64"/>
      <c r="H116" s="64"/>
      <c r="I116" s="64"/>
      <c r="J116" s="64"/>
      <c r="K116" s="64"/>
      <c r="L116" s="64"/>
      <c r="M116" s="64"/>
    </row>
    <row r="117" spans="1:13">
      <c r="A117" s="64"/>
      <c r="B117" s="64"/>
      <c r="C117" s="64"/>
      <c r="D117" s="64"/>
      <c r="E117" s="64"/>
      <c r="F117" s="64"/>
      <c r="G117" s="64"/>
      <c r="H117" s="64"/>
      <c r="I117" s="64"/>
      <c r="J117" s="64"/>
      <c r="K117" s="64"/>
      <c r="L117" s="64"/>
      <c r="M117" s="64"/>
    </row>
    <row r="118" spans="1:13">
      <c r="A118" s="64"/>
      <c r="B118" s="64"/>
      <c r="C118" s="64"/>
      <c r="D118" s="64"/>
      <c r="E118" s="64"/>
      <c r="F118" s="64"/>
      <c r="G118" s="64"/>
      <c r="H118" s="64"/>
      <c r="I118" s="64"/>
      <c r="J118" s="64"/>
      <c r="K118" s="64"/>
      <c r="L118" s="64"/>
      <c r="M118" s="64"/>
    </row>
    <row r="119" spans="1:13">
      <c r="A119" s="64"/>
      <c r="B119" s="64"/>
      <c r="C119" s="64"/>
      <c r="D119" s="64"/>
      <c r="E119" s="64"/>
      <c r="F119" s="64"/>
      <c r="G119" s="64"/>
      <c r="H119" s="64"/>
      <c r="I119" s="64"/>
      <c r="J119" s="64"/>
      <c r="K119" s="64"/>
      <c r="L119" s="64"/>
      <c r="M119" s="64"/>
    </row>
    <row r="120" spans="1:13">
      <c r="A120" s="64"/>
      <c r="B120" s="64"/>
      <c r="C120" s="64"/>
      <c r="D120" s="64"/>
      <c r="E120" s="64"/>
      <c r="F120" s="64"/>
      <c r="G120" s="64"/>
      <c r="H120" s="64"/>
      <c r="I120" s="64"/>
      <c r="J120" s="64"/>
      <c r="K120" s="64"/>
      <c r="L120" s="64"/>
      <c r="M120" s="64"/>
    </row>
    <row r="121" spans="1:13">
      <c r="A121" s="64"/>
      <c r="B121" s="64"/>
      <c r="C121" s="64"/>
      <c r="D121" s="64"/>
      <c r="E121" s="64"/>
      <c r="F121" s="64"/>
      <c r="G121" s="64"/>
      <c r="H121" s="64"/>
      <c r="I121" s="64"/>
      <c r="J121" s="64"/>
      <c r="K121" s="64"/>
      <c r="L121" s="64"/>
      <c r="M121" s="64"/>
    </row>
    <row r="122" spans="1:13">
      <c r="A122" s="64"/>
      <c r="B122" s="64"/>
      <c r="C122" s="64"/>
      <c r="D122" s="64"/>
      <c r="E122" s="64"/>
      <c r="F122" s="64"/>
      <c r="G122" s="64"/>
      <c r="H122" s="64"/>
      <c r="I122" s="64"/>
      <c r="J122" s="64"/>
      <c r="K122" s="64"/>
      <c r="L122" s="64"/>
      <c r="M122" s="64"/>
    </row>
    <row r="123" spans="1:13">
      <c r="A123" s="64"/>
      <c r="B123" s="64"/>
      <c r="C123" s="64"/>
      <c r="D123" s="64"/>
      <c r="E123" s="64"/>
      <c r="F123" s="64"/>
      <c r="G123" s="64"/>
      <c r="H123" s="64"/>
      <c r="I123" s="64"/>
      <c r="J123" s="64"/>
      <c r="K123" s="64"/>
      <c r="L123" s="64"/>
      <c r="M123" s="64"/>
    </row>
    <row r="124" spans="1:13">
      <c r="A124" s="64"/>
      <c r="B124" s="64"/>
      <c r="C124" s="64"/>
      <c r="D124" s="64"/>
      <c r="E124" s="64"/>
      <c r="F124" s="64"/>
      <c r="G124" s="64"/>
      <c r="H124" s="64"/>
      <c r="I124" s="64"/>
      <c r="J124" s="64"/>
      <c r="K124" s="64"/>
      <c r="L124" s="64"/>
      <c r="M124" s="64"/>
    </row>
    <row r="125" spans="1:13">
      <c r="A125" s="64"/>
      <c r="B125" s="64"/>
      <c r="C125" s="64"/>
      <c r="D125" s="64"/>
      <c r="E125" s="64"/>
      <c r="F125" s="64"/>
      <c r="G125" s="64"/>
      <c r="H125" s="64"/>
      <c r="I125" s="64"/>
      <c r="J125" s="64"/>
      <c r="K125" s="64"/>
      <c r="L125" s="64"/>
      <c r="M125" s="64"/>
    </row>
    <row r="126" spans="1:13">
      <c r="A126" s="64"/>
      <c r="B126" s="64"/>
      <c r="C126" s="64"/>
      <c r="D126" s="64"/>
      <c r="E126" s="64"/>
      <c r="F126" s="64"/>
      <c r="G126" s="64"/>
      <c r="H126" s="64"/>
      <c r="I126" s="64"/>
      <c r="J126" s="64"/>
      <c r="K126" s="64"/>
      <c r="L126" s="64"/>
      <c r="M126" s="64"/>
    </row>
    <row r="127" spans="1:13">
      <c r="A127" s="64"/>
      <c r="B127" s="64"/>
      <c r="C127" s="64"/>
      <c r="D127" s="64"/>
      <c r="E127" s="64"/>
      <c r="F127" s="64"/>
      <c r="G127" s="64"/>
      <c r="H127" s="64"/>
      <c r="I127" s="64"/>
      <c r="J127" s="64"/>
      <c r="K127" s="64"/>
      <c r="L127" s="64"/>
      <c r="M127" s="64"/>
    </row>
    <row r="128" spans="1:13">
      <c r="A128" s="64"/>
      <c r="B128" s="64"/>
      <c r="C128" s="64"/>
      <c r="D128" s="64"/>
      <c r="E128" s="64"/>
      <c r="F128" s="64"/>
      <c r="G128" s="64"/>
      <c r="H128" s="64"/>
      <c r="I128" s="64"/>
      <c r="J128" s="64"/>
      <c r="K128" s="64"/>
      <c r="L128" s="64"/>
      <c r="M128" s="64"/>
    </row>
    <row r="129" spans="1:13">
      <c r="A129" s="64"/>
      <c r="B129" s="64"/>
      <c r="C129" s="64"/>
      <c r="D129" s="64"/>
      <c r="E129" s="64"/>
      <c r="F129" s="64"/>
      <c r="G129" s="64"/>
      <c r="H129" s="64"/>
      <c r="I129" s="64"/>
      <c r="J129" s="64"/>
      <c r="K129" s="64"/>
      <c r="L129" s="64"/>
      <c r="M129" s="64"/>
    </row>
    <row r="130" spans="1:13">
      <c r="A130" s="64"/>
      <c r="B130" s="64"/>
      <c r="C130" s="64"/>
      <c r="D130" s="64"/>
      <c r="E130" s="64"/>
      <c r="F130" s="64"/>
      <c r="G130" s="64"/>
      <c r="H130" s="64"/>
      <c r="I130" s="64"/>
      <c r="J130" s="64"/>
      <c r="K130" s="64"/>
      <c r="L130" s="64"/>
      <c r="M130" s="64"/>
    </row>
    <row r="131" spans="1:13">
      <c r="A131" s="64"/>
      <c r="B131" s="64"/>
      <c r="C131" s="64"/>
      <c r="D131" s="64"/>
      <c r="E131" s="64"/>
      <c r="F131" s="64"/>
      <c r="G131" s="64"/>
      <c r="H131" s="64"/>
      <c r="I131" s="64"/>
      <c r="J131" s="64"/>
      <c r="K131" s="64"/>
      <c r="L131" s="64"/>
      <c r="M131" s="64"/>
    </row>
    <row r="132" spans="1:13">
      <c r="A132" s="64"/>
      <c r="B132" s="64"/>
      <c r="C132" s="64"/>
      <c r="D132" s="64"/>
      <c r="E132" s="64"/>
      <c r="F132" s="64"/>
      <c r="G132" s="64"/>
      <c r="H132" s="64"/>
      <c r="I132" s="64"/>
      <c r="J132" s="64"/>
      <c r="K132" s="64"/>
      <c r="L132" s="64"/>
      <c r="M132" s="64"/>
    </row>
    <row r="133" spans="1:13">
      <c r="A133" s="64"/>
      <c r="B133" s="64"/>
      <c r="C133" s="64"/>
      <c r="D133" s="64"/>
      <c r="E133" s="64"/>
      <c r="F133" s="64"/>
      <c r="G133" s="64"/>
      <c r="H133" s="64"/>
      <c r="I133" s="64"/>
      <c r="J133" s="64"/>
      <c r="K133" s="64"/>
      <c r="L133" s="64"/>
      <c r="M133" s="64"/>
    </row>
    <row r="134" spans="1:13">
      <c r="A134" s="64"/>
      <c r="B134" s="64"/>
      <c r="C134" s="64"/>
      <c r="D134" s="64"/>
      <c r="E134" s="64"/>
      <c r="F134" s="64"/>
      <c r="G134" s="64"/>
      <c r="H134" s="64"/>
      <c r="I134" s="64"/>
      <c r="J134" s="64"/>
      <c r="K134" s="64"/>
      <c r="L134" s="64"/>
      <c r="M134" s="64"/>
    </row>
    <row r="135" spans="1:13">
      <c r="A135" s="64"/>
      <c r="B135" s="64"/>
      <c r="C135" s="64"/>
      <c r="D135" s="64"/>
      <c r="E135" s="64"/>
      <c r="F135" s="64"/>
      <c r="G135" s="64"/>
      <c r="H135" s="64"/>
      <c r="I135" s="64"/>
      <c r="J135" s="64"/>
      <c r="K135" s="64"/>
      <c r="L135" s="64"/>
      <c r="M135" s="64"/>
    </row>
    <row r="136" spans="1:13">
      <c r="A136" s="64"/>
      <c r="B136" s="64"/>
      <c r="C136" s="64"/>
      <c r="D136" s="64"/>
      <c r="E136" s="64"/>
      <c r="F136" s="64"/>
      <c r="G136" s="64"/>
      <c r="H136" s="64"/>
      <c r="I136" s="64"/>
      <c r="J136" s="64"/>
      <c r="K136" s="64"/>
      <c r="L136" s="64"/>
      <c r="M136" s="64"/>
    </row>
    <row r="137" spans="1:13">
      <c r="A137" s="64"/>
      <c r="B137" s="64"/>
      <c r="C137" s="64"/>
      <c r="D137" s="64"/>
      <c r="E137" s="64"/>
      <c r="F137" s="64"/>
      <c r="G137" s="64"/>
      <c r="H137" s="64"/>
      <c r="I137" s="64"/>
      <c r="J137" s="64"/>
      <c r="K137" s="64"/>
      <c r="L137" s="64"/>
      <c r="M137" s="64"/>
    </row>
    <row r="138" spans="1:13">
      <c r="A138" s="64"/>
      <c r="B138" s="64"/>
      <c r="C138" s="64"/>
      <c r="D138" s="64"/>
      <c r="E138" s="64"/>
      <c r="F138" s="64"/>
      <c r="G138" s="64"/>
      <c r="H138" s="64"/>
      <c r="I138" s="64"/>
      <c r="J138" s="64"/>
      <c r="K138" s="64"/>
      <c r="L138" s="64"/>
      <c r="M138" s="64"/>
    </row>
    <row r="139" spans="1:13">
      <c r="A139" s="64"/>
      <c r="B139" s="64"/>
      <c r="C139" s="64"/>
      <c r="D139" s="64"/>
      <c r="E139" s="64"/>
      <c r="F139" s="64"/>
      <c r="G139" s="64"/>
      <c r="H139" s="64"/>
      <c r="I139" s="64"/>
      <c r="J139" s="64"/>
      <c r="K139" s="64"/>
      <c r="L139" s="64"/>
      <c r="M139" s="64"/>
    </row>
    <row r="140" spans="1:13">
      <c r="A140" s="64"/>
      <c r="B140" s="64"/>
      <c r="C140" s="64"/>
      <c r="D140" s="64"/>
      <c r="E140" s="64"/>
      <c r="F140" s="64"/>
      <c r="G140" s="64"/>
      <c r="H140" s="64"/>
      <c r="I140" s="64"/>
      <c r="J140" s="64"/>
      <c r="K140" s="64"/>
      <c r="L140" s="64"/>
      <c r="M140" s="64"/>
    </row>
    <row r="141" spans="1:13">
      <c r="A141" s="64"/>
      <c r="B141" s="64"/>
      <c r="C141" s="64"/>
      <c r="D141" s="64"/>
      <c r="E141" s="64"/>
      <c r="F141" s="64"/>
      <c r="G141" s="64"/>
      <c r="H141" s="64"/>
      <c r="I141" s="64"/>
      <c r="J141" s="64"/>
      <c r="K141" s="64"/>
      <c r="L141" s="64"/>
      <c r="M141" s="64"/>
    </row>
    <row r="142" spans="1:13">
      <c r="A142" s="64"/>
      <c r="B142" s="64"/>
      <c r="C142" s="64"/>
      <c r="D142" s="64"/>
      <c r="E142" s="64"/>
      <c r="F142" s="64"/>
      <c r="G142" s="64"/>
      <c r="H142" s="64"/>
      <c r="I142" s="64"/>
      <c r="J142" s="64"/>
      <c r="K142" s="64"/>
      <c r="L142" s="64"/>
      <c r="M142" s="64"/>
    </row>
    <row r="143" spans="1:13">
      <c r="A143" s="64"/>
      <c r="B143" s="64"/>
      <c r="C143" s="64"/>
      <c r="D143" s="64"/>
      <c r="E143" s="64"/>
      <c r="F143" s="64"/>
      <c r="G143" s="64"/>
      <c r="H143" s="64"/>
      <c r="I143" s="64"/>
      <c r="J143" s="64"/>
      <c r="K143" s="64"/>
      <c r="L143" s="64"/>
      <c r="M143" s="64"/>
    </row>
    <row r="144" spans="1:13">
      <c r="A144" s="64"/>
      <c r="B144" s="64"/>
      <c r="C144" s="64"/>
      <c r="D144" s="64"/>
      <c r="E144" s="64"/>
      <c r="F144" s="64"/>
      <c r="G144" s="64"/>
      <c r="H144" s="64"/>
      <c r="I144" s="64"/>
      <c r="J144" s="64"/>
      <c r="K144" s="64"/>
      <c r="L144" s="64"/>
      <c r="M144" s="64"/>
    </row>
    <row r="145" spans="1:13">
      <c r="A145" s="64"/>
      <c r="B145" s="64"/>
      <c r="C145" s="64"/>
      <c r="D145" s="64"/>
      <c r="E145" s="64"/>
      <c r="F145" s="64"/>
      <c r="G145" s="64"/>
      <c r="H145" s="64"/>
      <c r="I145" s="64"/>
      <c r="J145" s="64"/>
      <c r="K145" s="64"/>
      <c r="L145" s="64"/>
      <c r="M145" s="64"/>
    </row>
    <row r="146" spans="1:13">
      <c r="A146" s="64"/>
      <c r="B146" s="64"/>
      <c r="C146" s="64"/>
      <c r="D146" s="64"/>
      <c r="E146" s="64"/>
      <c r="F146" s="64"/>
      <c r="G146" s="64"/>
      <c r="H146" s="64"/>
      <c r="I146" s="64"/>
      <c r="J146" s="64"/>
      <c r="K146" s="64"/>
      <c r="L146" s="64"/>
      <c r="M146" s="64"/>
    </row>
    <row r="147" spans="1:13">
      <c r="A147" s="64"/>
      <c r="B147" s="64"/>
      <c r="C147" s="64"/>
      <c r="D147" s="64"/>
      <c r="E147" s="64"/>
      <c r="F147" s="64"/>
      <c r="G147" s="64"/>
      <c r="H147" s="64"/>
      <c r="I147" s="64"/>
      <c r="J147" s="64"/>
      <c r="K147" s="64"/>
      <c r="L147" s="64"/>
      <c r="M147" s="64"/>
    </row>
    <row r="148" spans="1:13">
      <c r="A148" s="64"/>
      <c r="B148" s="64"/>
      <c r="C148" s="64"/>
      <c r="D148" s="64"/>
      <c r="E148" s="64"/>
      <c r="F148" s="64"/>
      <c r="G148" s="64"/>
      <c r="H148" s="64"/>
      <c r="I148" s="64"/>
      <c r="J148" s="64"/>
      <c r="K148" s="64"/>
      <c r="L148" s="64"/>
      <c r="M148" s="64"/>
    </row>
    <row r="149" spans="1:13">
      <c r="A149" s="64"/>
      <c r="B149" s="64"/>
      <c r="C149" s="64"/>
      <c r="D149" s="64"/>
      <c r="E149" s="64"/>
      <c r="F149" s="64"/>
      <c r="G149" s="64"/>
      <c r="H149" s="64"/>
      <c r="I149" s="64"/>
      <c r="J149" s="64"/>
      <c r="K149" s="64"/>
      <c r="L149" s="64"/>
      <c r="M149" s="64"/>
    </row>
    <row r="150" spans="1:13">
      <c r="A150" s="64"/>
      <c r="B150" s="64"/>
      <c r="C150" s="64"/>
      <c r="D150" s="64"/>
      <c r="E150" s="64"/>
      <c r="F150" s="64"/>
      <c r="G150" s="64"/>
      <c r="H150" s="64"/>
      <c r="I150" s="64"/>
      <c r="J150" s="64"/>
      <c r="K150" s="64"/>
      <c r="L150" s="64"/>
      <c r="M150" s="64"/>
    </row>
    <row r="151" spans="1:13">
      <c r="A151" s="64"/>
      <c r="B151" s="64"/>
      <c r="C151" s="64"/>
      <c r="D151" s="64"/>
      <c r="E151" s="64"/>
      <c r="F151" s="64"/>
      <c r="G151" s="64"/>
      <c r="H151" s="64"/>
      <c r="I151" s="64"/>
      <c r="J151" s="64"/>
      <c r="K151" s="64"/>
      <c r="L151" s="64"/>
      <c r="M151" s="64"/>
    </row>
    <row r="152" spans="1:13">
      <c r="A152" s="64"/>
      <c r="B152" s="64"/>
      <c r="C152" s="64"/>
      <c r="D152" s="64"/>
      <c r="E152" s="64"/>
      <c r="F152" s="64"/>
      <c r="G152" s="64"/>
      <c r="H152" s="64"/>
      <c r="I152" s="64"/>
      <c r="J152" s="64"/>
      <c r="K152" s="64"/>
      <c r="L152" s="64"/>
      <c r="M152" s="64"/>
    </row>
    <row r="153" spans="1:13">
      <c r="A153" s="64"/>
      <c r="B153" s="64"/>
      <c r="C153" s="64"/>
      <c r="D153" s="64"/>
      <c r="E153" s="64"/>
      <c r="F153" s="64"/>
      <c r="G153" s="64"/>
      <c r="H153" s="64"/>
      <c r="I153" s="64"/>
      <c r="J153" s="64"/>
      <c r="K153" s="64"/>
      <c r="L153" s="64"/>
      <c r="M153" s="64"/>
    </row>
    <row r="154" spans="1:13">
      <c r="A154" s="64"/>
      <c r="B154" s="64"/>
      <c r="C154" s="64"/>
      <c r="D154" s="64"/>
      <c r="E154" s="64"/>
      <c r="F154" s="64"/>
      <c r="G154" s="64"/>
      <c r="H154" s="64"/>
      <c r="I154" s="64"/>
      <c r="J154" s="64"/>
      <c r="K154" s="64"/>
      <c r="L154" s="64"/>
      <c r="M154" s="64"/>
    </row>
    <row r="155" spans="1:13">
      <c r="A155" s="64"/>
      <c r="B155" s="64"/>
      <c r="C155" s="64"/>
      <c r="D155" s="64"/>
      <c r="E155" s="64"/>
      <c r="F155" s="64"/>
      <c r="G155" s="64"/>
      <c r="H155" s="64"/>
      <c r="I155" s="64"/>
      <c r="J155" s="64"/>
      <c r="K155" s="64"/>
      <c r="L155" s="64"/>
      <c r="M155" s="64"/>
    </row>
    <row r="156" spans="1:13">
      <c r="A156" s="64"/>
      <c r="B156" s="64"/>
      <c r="C156" s="64"/>
      <c r="D156" s="64"/>
      <c r="E156" s="64"/>
      <c r="F156" s="64"/>
      <c r="G156" s="64"/>
      <c r="H156" s="64"/>
      <c r="I156" s="64"/>
      <c r="J156" s="64"/>
      <c r="K156" s="64"/>
      <c r="L156" s="64"/>
      <c r="M156" s="64"/>
    </row>
    <row r="157" spans="1:13">
      <c r="A157" s="64"/>
      <c r="B157" s="64"/>
      <c r="C157" s="64"/>
      <c r="D157" s="64"/>
      <c r="E157" s="64"/>
      <c r="F157" s="64"/>
      <c r="G157" s="64"/>
      <c r="H157" s="64"/>
      <c r="I157" s="64"/>
      <c r="J157" s="64"/>
      <c r="K157" s="64"/>
      <c r="L157" s="64"/>
      <c r="M157" s="64"/>
    </row>
    <row r="158" spans="1:13">
      <c r="A158" s="64"/>
      <c r="B158" s="64"/>
      <c r="C158" s="64"/>
      <c r="D158" s="64"/>
      <c r="E158" s="64"/>
      <c r="F158" s="64"/>
      <c r="G158" s="64"/>
      <c r="H158" s="64"/>
      <c r="I158" s="64"/>
      <c r="J158" s="64"/>
      <c r="K158" s="64"/>
      <c r="L158" s="64"/>
      <c r="M158" s="64"/>
    </row>
    <row r="159" spans="1:13">
      <c r="A159" s="64"/>
      <c r="B159" s="64"/>
      <c r="C159" s="64"/>
      <c r="D159" s="64"/>
      <c r="E159" s="64"/>
      <c r="F159" s="64"/>
      <c r="G159" s="64"/>
      <c r="H159" s="64"/>
      <c r="I159" s="64"/>
      <c r="J159" s="64"/>
      <c r="K159" s="64"/>
      <c r="L159" s="64"/>
      <c r="M159" s="64"/>
    </row>
    <row r="160" spans="1:13">
      <c r="A160" s="64"/>
      <c r="B160" s="64"/>
      <c r="C160" s="64"/>
      <c r="D160" s="64"/>
      <c r="E160" s="64"/>
      <c r="F160" s="64"/>
      <c r="G160" s="64"/>
      <c r="H160" s="64"/>
      <c r="I160" s="64"/>
      <c r="J160" s="64"/>
      <c r="K160" s="64"/>
      <c r="L160" s="64"/>
      <c r="M160" s="64"/>
    </row>
    <row r="161" spans="1:13">
      <c r="A161" s="64"/>
      <c r="B161" s="64"/>
      <c r="C161" s="64"/>
      <c r="D161" s="64"/>
      <c r="E161" s="64"/>
      <c r="F161" s="64"/>
      <c r="G161" s="64"/>
      <c r="H161" s="64"/>
      <c r="I161" s="64"/>
      <c r="J161" s="64"/>
      <c r="K161" s="64"/>
      <c r="L161" s="64"/>
      <c r="M161" s="64"/>
    </row>
    <row r="162" spans="1:13">
      <c r="A162" s="64"/>
      <c r="B162" s="64"/>
      <c r="C162" s="64"/>
      <c r="D162" s="64"/>
      <c r="E162" s="64"/>
      <c r="F162" s="64"/>
      <c r="G162" s="64"/>
      <c r="H162" s="64"/>
      <c r="I162" s="64"/>
      <c r="J162" s="64"/>
      <c r="K162" s="64"/>
      <c r="L162" s="64"/>
      <c r="M162" s="64"/>
    </row>
    <row r="163" spans="1:13">
      <c r="A163" s="64"/>
      <c r="B163" s="64"/>
      <c r="C163" s="64"/>
      <c r="D163" s="64"/>
      <c r="E163" s="64"/>
      <c r="F163" s="64"/>
      <c r="G163" s="64"/>
      <c r="H163" s="64"/>
      <c r="I163" s="64"/>
      <c r="J163" s="64"/>
      <c r="K163" s="64"/>
      <c r="L163" s="64"/>
      <c r="M163" s="64"/>
    </row>
    <row r="164" spans="1:13">
      <c r="A164" s="64"/>
      <c r="B164" s="64"/>
      <c r="C164" s="64"/>
      <c r="D164" s="64"/>
      <c r="E164" s="64"/>
      <c r="F164" s="64"/>
      <c r="G164" s="64"/>
      <c r="H164" s="64"/>
      <c r="I164" s="64"/>
      <c r="J164" s="64"/>
      <c r="K164" s="64"/>
      <c r="L164" s="64"/>
      <c r="M164" s="64"/>
    </row>
    <row r="165" spans="1:13">
      <c r="A165" s="64"/>
      <c r="B165" s="64"/>
      <c r="C165" s="64"/>
      <c r="D165" s="64"/>
      <c r="E165" s="64"/>
      <c r="F165" s="64"/>
      <c r="G165" s="64"/>
      <c r="H165" s="64"/>
      <c r="I165" s="64"/>
      <c r="J165" s="64"/>
      <c r="K165" s="64"/>
      <c r="L165" s="64"/>
      <c r="M165" s="64"/>
    </row>
    <row r="166" spans="1:13">
      <c r="A166" s="64"/>
      <c r="B166" s="64"/>
      <c r="C166" s="64"/>
      <c r="D166" s="64"/>
      <c r="E166" s="64"/>
      <c r="F166" s="64"/>
      <c r="G166" s="64"/>
      <c r="H166" s="64"/>
      <c r="I166" s="64"/>
      <c r="J166" s="64"/>
      <c r="K166" s="64"/>
      <c r="L166" s="64"/>
      <c r="M166" s="64"/>
    </row>
    <row r="167" spans="1:13">
      <c r="A167" s="64"/>
      <c r="B167" s="64"/>
      <c r="C167" s="64"/>
      <c r="D167" s="64"/>
      <c r="E167" s="64"/>
      <c r="F167" s="64"/>
      <c r="G167" s="64"/>
      <c r="H167" s="64"/>
      <c r="I167" s="64"/>
      <c r="J167" s="64"/>
      <c r="K167" s="64"/>
      <c r="L167" s="64"/>
      <c r="M167" s="64"/>
    </row>
    <row r="168" spans="1:13">
      <c r="A168" s="64"/>
      <c r="B168" s="64"/>
      <c r="C168" s="64"/>
      <c r="D168" s="64"/>
      <c r="E168" s="64"/>
      <c r="F168" s="64"/>
      <c r="G168" s="64"/>
      <c r="H168" s="64"/>
      <c r="I168" s="64"/>
      <c r="J168" s="64"/>
      <c r="K168" s="64"/>
      <c r="L168" s="64"/>
      <c r="M168" s="64"/>
    </row>
    <row r="169" spans="1:13">
      <c r="A169" s="64"/>
      <c r="B169" s="64"/>
      <c r="C169" s="64"/>
      <c r="D169" s="64"/>
      <c r="E169" s="64"/>
      <c r="F169" s="64"/>
      <c r="G169" s="64"/>
      <c r="H169" s="64"/>
      <c r="I169" s="64"/>
      <c r="J169" s="64"/>
      <c r="K169" s="64"/>
      <c r="L169" s="64"/>
      <c r="M169" s="64"/>
    </row>
    <row r="170" spans="1:13">
      <c r="A170" s="64"/>
      <c r="B170" s="64"/>
      <c r="C170" s="64"/>
      <c r="D170" s="64"/>
      <c r="E170" s="64"/>
      <c r="F170" s="64"/>
      <c r="G170" s="64"/>
      <c r="H170" s="64"/>
      <c r="I170" s="64"/>
      <c r="J170" s="64"/>
      <c r="K170" s="64"/>
      <c r="L170" s="64"/>
      <c r="M170" s="64"/>
    </row>
    <row r="171" spans="1:13">
      <c r="A171" s="64"/>
      <c r="B171" s="64"/>
      <c r="C171" s="64"/>
      <c r="D171" s="64"/>
      <c r="E171" s="64"/>
      <c r="F171" s="64"/>
      <c r="G171" s="64"/>
      <c r="H171" s="64"/>
      <c r="I171" s="64"/>
      <c r="J171" s="64"/>
      <c r="K171" s="64"/>
      <c r="L171" s="64"/>
      <c r="M171" s="64"/>
    </row>
    <row r="172" spans="1:13">
      <c r="A172" s="64"/>
      <c r="B172" s="64"/>
      <c r="C172" s="64"/>
      <c r="D172" s="64"/>
      <c r="E172" s="64"/>
      <c r="F172" s="64"/>
      <c r="G172" s="64"/>
      <c r="H172" s="64"/>
      <c r="I172" s="64"/>
      <c r="J172" s="64"/>
      <c r="K172" s="64"/>
      <c r="L172" s="64"/>
      <c r="M172" s="64"/>
    </row>
    <row r="173" spans="1:13">
      <c r="A173" s="64"/>
      <c r="B173" s="64"/>
      <c r="C173" s="64"/>
      <c r="D173" s="64"/>
      <c r="E173" s="64"/>
      <c r="F173" s="64"/>
      <c r="G173" s="64"/>
      <c r="H173" s="64"/>
      <c r="I173" s="64"/>
      <c r="J173" s="64"/>
      <c r="K173" s="64"/>
      <c r="L173" s="64"/>
      <c r="M173" s="64"/>
    </row>
    <row r="174" spans="1:13">
      <c r="A174" s="64"/>
      <c r="B174" s="64"/>
      <c r="C174" s="64"/>
      <c r="D174" s="64"/>
      <c r="E174" s="64"/>
      <c r="F174" s="64"/>
      <c r="G174" s="64"/>
      <c r="H174" s="64"/>
      <c r="I174" s="64"/>
      <c r="J174" s="64"/>
      <c r="K174" s="64"/>
      <c r="L174" s="64"/>
      <c r="M174" s="64"/>
    </row>
    <row r="175" spans="1:13">
      <c r="A175" s="64"/>
      <c r="B175" s="64"/>
      <c r="C175" s="64"/>
      <c r="D175" s="64"/>
      <c r="E175" s="64"/>
      <c r="F175" s="64"/>
      <c r="G175" s="64"/>
      <c r="H175" s="64"/>
      <c r="I175" s="64"/>
      <c r="J175" s="64"/>
      <c r="K175" s="64"/>
      <c r="L175" s="64"/>
      <c r="M175" s="64"/>
    </row>
    <row r="176" spans="1:13">
      <c r="A176" s="64"/>
      <c r="B176" s="64"/>
      <c r="C176" s="64"/>
      <c r="D176" s="64"/>
      <c r="E176" s="64"/>
      <c r="F176" s="64"/>
      <c r="G176" s="64"/>
      <c r="H176" s="64"/>
      <c r="I176" s="64"/>
      <c r="J176" s="64"/>
      <c r="K176" s="64"/>
      <c r="L176" s="64"/>
      <c r="M176" s="64"/>
    </row>
    <row r="177" spans="1:13">
      <c r="A177" s="64"/>
      <c r="B177" s="64"/>
      <c r="C177" s="64"/>
      <c r="D177" s="64"/>
      <c r="E177" s="64"/>
      <c r="F177" s="64"/>
      <c r="G177" s="64"/>
      <c r="H177" s="64"/>
      <c r="I177" s="64"/>
      <c r="J177" s="64"/>
      <c r="K177" s="64"/>
      <c r="L177" s="64"/>
      <c r="M177" s="64"/>
    </row>
    <row r="178" spans="1:13">
      <c r="A178" s="64"/>
      <c r="B178" s="64"/>
      <c r="C178" s="64"/>
      <c r="D178" s="64"/>
      <c r="E178" s="64"/>
      <c r="F178" s="64"/>
      <c r="G178" s="64"/>
      <c r="H178" s="64"/>
      <c r="I178" s="64"/>
      <c r="J178" s="64"/>
      <c r="K178" s="64"/>
      <c r="L178" s="64"/>
      <c r="M178" s="64"/>
    </row>
    <row r="179" spans="1:13">
      <c r="A179" s="64"/>
      <c r="B179" s="64"/>
      <c r="C179" s="64"/>
      <c r="D179" s="64"/>
      <c r="E179" s="64"/>
      <c r="F179" s="64"/>
      <c r="G179" s="64"/>
      <c r="H179" s="64"/>
      <c r="I179" s="64"/>
      <c r="J179" s="64"/>
      <c r="K179" s="64"/>
      <c r="L179" s="64"/>
      <c r="M179" s="64"/>
    </row>
    <row r="180" spans="1:13">
      <c r="A180" s="64"/>
      <c r="B180" s="64"/>
      <c r="C180" s="64"/>
      <c r="D180" s="64"/>
      <c r="E180" s="64"/>
      <c r="F180" s="64"/>
      <c r="G180" s="64"/>
      <c r="H180" s="64"/>
      <c r="I180" s="64"/>
      <c r="J180" s="64"/>
      <c r="K180" s="64"/>
      <c r="L180" s="64"/>
      <c r="M180" s="64"/>
    </row>
    <row r="181" spans="1:13">
      <c r="A181" s="64"/>
      <c r="B181" s="64"/>
      <c r="C181" s="64"/>
      <c r="D181" s="64"/>
      <c r="E181" s="64"/>
      <c r="F181" s="64"/>
      <c r="G181" s="64"/>
      <c r="H181" s="64"/>
      <c r="I181" s="64"/>
      <c r="J181" s="64"/>
      <c r="K181" s="64"/>
      <c r="L181" s="64"/>
      <c r="M181" s="64"/>
    </row>
    <row r="182" spans="1:13">
      <c r="A182" s="64"/>
      <c r="B182" s="64"/>
      <c r="C182" s="64"/>
      <c r="D182" s="64"/>
      <c r="E182" s="64"/>
      <c r="F182" s="64"/>
      <c r="G182" s="64"/>
      <c r="H182" s="64"/>
      <c r="I182" s="64"/>
      <c r="J182" s="64"/>
      <c r="K182" s="64"/>
      <c r="L182" s="64"/>
      <c r="M182" s="64"/>
    </row>
    <row r="183" spans="1:13">
      <c r="A183" s="64"/>
      <c r="B183" s="64"/>
      <c r="C183" s="64"/>
      <c r="D183" s="64"/>
      <c r="E183" s="64"/>
      <c r="F183" s="64"/>
      <c r="G183" s="64"/>
      <c r="H183" s="64"/>
      <c r="I183" s="64"/>
      <c r="J183" s="64"/>
      <c r="K183" s="64"/>
      <c r="L183" s="64"/>
      <c r="M183" s="64"/>
    </row>
    <row r="184" spans="1:13">
      <c r="A184" s="64"/>
      <c r="B184" s="64"/>
      <c r="C184" s="64"/>
      <c r="D184" s="64"/>
      <c r="E184" s="64"/>
      <c r="F184" s="64"/>
      <c r="G184" s="64"/>
      <c r="H184" s="64"/>
      <c r="I184" s="64"/>
      <c r="J184" s="64"/>
      <c r="K184" s="64"/>
      <c r="L184" s="64"/>
      <c r="M184" s="64"/>
    </row>
    <row r="185" spans="1:13">
      <c r="A185" s="64"/>
      <c r="B185" s="64"/>
      <c r="C185" s="64"/>
      <c r="D185" s="64"/>
      <c r="E185" s="64"/>
      <c r="F185" s="64"/>
      <c r="G185" s="64"/>
      <c r="H185" s="64"/>
      <c r="I185" s="64"/>
      <c r="J185" s="64"/>
      <c r="K185" s="64"/>
      <c r="L185" s="64"/>
      <c r="M185" s="64"/>
    </row>
    <row r="186" spans="1:13">
      <c r="A186" s="64"/>
      <c r="B186" s="64"/>
      <c r="C186" s="64"/>
      <c r="D186" s="64"/>
      <c r="E186" s="64"/>
      <c r="F186" s="64"/>
      <c r="G186" s="64"/>
      <c r="H186" s="64"/>
      <c r="I186" s="64"/>
      <c r="J186" s="64"/>
      <c r="K186" s="64"/>
      <c r="L186" s="64"/>
      <c r="M186" s="64"/>
    </row>
    <row r="187" spans="1:13">
      <c r="A187" s="64"/>
      <c r="B187" s="64"/>
      <c r="C187" s="64"/>
      <c r="D187" s="64"/>
      <c r="E187" s="64"/>
      <c r="F187" s="64"/>
      <c r="G187" s="64"/>
      <c r="H187" s="64"/>
      <c r="I187" s="64"/>
      <c r="J187" s="64"/>
      <c r="K187" s="64"/>
      <c r="L187" s="64"/>
      <c r="M187" s="64"/>
    </row>
    <row r="188" spans="1:13">
      <c r="A188" s="64"/>
      <c r="B188" s="64"/>
      <c r="C188" s="64"/>
      <c r="D188" s="64"/>
      <c r="E188" s="64"/>
      <c r="F188" s="64"/>
      <c r="G188" s="64"/>
      <c r="H188" s="64"/>
      <c r="I188" s="64"/>
      <c r="J188" s="64"/>
      <c r="K188" s="64"/>
      <c r="L188" s="64"/>
      <c r="M188" s="64"/>
    </row>
    <row r="189" spans="1:13">
      <c r="A189" s="64"/>
      <c r="B189" s="64"/>
      <c r="C189" s="64"/>
      <c r="D189" s="64"/>
      <c r="E189" s="64"/>
      <c r="F189" s="64"/>
      <c r="G189" s="64"/>
      <c r="H189" s="64"/>
      <c r="I189" s="64"/>
      <c r="J189" s="64"/>
      <c r="K189" s="64"/>
      <c r="L189" s="64"/>
      <c r="M189" s="64"/>
    </row>
    <row r="190" spans="1:13">
      <c r="A190" s="64"/>
      <c r="B190" s="64"/>
      <c r="C190" s="64"/>
      <c r="D190" s="64"/>
      <c r="E190" s="64"/>
      <c r="F190" s="64"/>
      <c r="G190" s="64"/>
      <c r="H190" s="64"/>
      <c r="I190" s="64"/>
      <c r="J190" s="64"/>
      <c r="K190" s="64"/>
      <c r="L190" s="64"/>
      <c r="M190" s="64"/>
    </row>
    <row r="191" spans="1:13">
      <c r="A191" s="64"/>
      <c r="B191" s="64"/>
      <c r="C191" s="64"/>
      <c r="D191" s="64"/>
      <c r="E191" s="64"/>
      <c r="F191" s="64"/>
      <c r="G191" s="64"/>
      <c r="H191" s="64"/>
      <c r="I191" s="64"/>
      <c r="J191" s="64"/>
      <c r="K191" s="64"/>
      <c r="L191" s="64"/>
      <c r="M191" s="64"/>
    </row>
    <row r="192" spans="1:13">
      <c r="A192" s="64"/>
      <c r="B192" s="64"/>
      <c r="C192" s="64"/>
      <c r="D192" s="64"/>
      <c r="E192" s="64"/>
      <c r="F192" s="64"/>
      <c r="G192" s="64"/>
      <c r="H192" s="64"/>
      <c r="I192" s="64"/>
      <c r="J192" s="64"/>
      <c r="K192" s="64"/>
      <c r="L192" s="64"/>
      <c r="M192" s="64"/>
    </row>
    <row r="193" spans="1:13">
      <c r="A193" s="64"/>
      <c r="B193" s="64"/>
      <c r="C193" s="64"/>
      <c r="D193" s="64"/>
      <c r="E193" s="64"/>
      <c r="F193" s="64"/>
      <c r="G193" s="64"/>
      <c r="H193" s="64"/>
      <c r="I193" s="64"/>
      <c r="J193" s="64"/>
      <c r="K193" s="64"/>
      <c r="L193" s="64"/>
      <c r="M193" s="64"/>
    </row>
    <row r="194" spans="1:13">
      <c r="A194" s="64"/>
      <c r="B194" s="64"/>
      <c r="C194" s="64"/>
      <c r="D194" s="64"/>
      <c r="E194" s="64"/>
      <c r="F194" s="64"/>
      <c r="G194" s="64"/>
      <c r="H194" s="64"/>
      <c r="I194" s="64"/>
      <c r="J194" s="64"/>
      <c r="K194" s="64"/>
      <c r="L194" s="64"/>
      <c r="M194" s="64"/>
    </row>
    <row r="195" spans="1:13">
      <c r="A195" s="64"/>
      <c r="B195" s="64"/>
      <c r="C195" s="64"/>
      <c r="D195" s="64"/>
      <c r="E195" s="64"/>
      <c r="F195" s="64"/>
      <c r="G195" s="64"/>
      <c r="H195" s="64"/>
      <c r="I195" s="64"/>
      <c r="J195" s="64"/>
      <c r="K195" s="64"/>
      <c r="L195" s="64"/>
      <c r="M195" s="64"/>
    </row>
    <row r="196" spans="1:13">
      <c r="A196" s="64"/>
      <c r="B196" s="64"/>
      <c r="C196" s="64"/>
      <c r="D196" s="64"/>
      <c r="E196" s="64"/>
      <c r="F196" s="64"/>
      <c r="G196" s="64"/>
      <c r="H196" s="64"/>
      <c r="I196" s="64"/>
      <c r="J196" s="64"/>
      <c r="K196" s="64"/>
      <c r="L196" s="64"/>
      <c r="M196" s="64"/>
    </row>
    <row r="197" spans="1:13">
      <c r="A197" s="64"/>
      <c r="B197" s="64"/>
      <c r="C197" s="64"/>
      <c r="D197" s="64"/>
      <c r="E197" s="64"/>
      <c r="F197" s="64"/>
      <c r="G197" s="64"/>
      <c r="H197" s="64"/>
      <c r="I197" s="64"/>
      <c r="J197" s="64"/>
      <c r="K197" s="64"/>
      <c r="L197" s="64"/>
      <c r="M197" s="64"/>
    </row>
    <row r="198" spans="1:13">
      <c r="A198" s="64"/>
      <c r="B198" s="64"/>
      <c r="C198" s="64"/>
      <c r="D198" s="64"/>
      <c r="E198" s="64"/>
      <c r="F198" s="64"/>
      <c r="G198" s="64"/>
      <c r="H198" s="64"/>
      <c r="I198" s="64"/>
      <c r="J198" s="64"/>
      <c r="K198" s="64"/>
      <c r="L198" s="64"/>
      <c r="M198" s="64"/>
    </row>
    <row r="199" spans="1:13">
      <c r="A199" s="64"/>
      <c r="B199" s="64"/>
      <c r="C199" s="64"/>
      <c r="D199" s="64"/>
      <c r="E199" s="64"/>
      <c r="F199" s="64"/>
      <c r="G199" s="64"/>
      <c r="H199" s="64"/>
      <c r="I199" s="64"/>
      <c r="J199" s="64"/>
      <c r="K199" s="64"/>
      <c r="L199" s="64"/>
      <c r="M199" s="64"/>
    </row>
    <row r="200" spans="1:13">
      <c r="A200" s="64"/>
      <c r="B200" s="64"/>
      <c r="C200" s="64"/>
      <c r="D200" s="64"/>
      <c r="E200" s="64"/>
      <c r="F200" s="64"/>
      <c r="G200" s="64"/>
      <c r="H200" s="64"/>
      <c r="I200" s="64"/>
      <c r="J200" s="64"/>
      <c r="K200" s="64"/>
      <c r="L200" s="64"/>
      <c r="M200" s="64"/>
    </row>
    <row r="201" spans="1:13">
      <c r="A201" s="64"/>
      <c r="B201" s="64"/>
      <c r="C201" s="64"/>
      <c r="D201" s="64"/>
      <c r="E201" s="64"/>
      <c r="F201" s="64"/>
      <c r="G201" s="64"/>
      <c r="H201" s="64"/>
      <c r="I201" s="64"/>
      <c r="J201" s="64"/>
      <c r="K201" s="64"/>
      <c r="L201" s="64"/>
      <c r="M201" s="64"/>
    </row>
    <row r="202" spans="1:13">
      <c r="A202" s="64"/>
      <c r="B202" s="64"/>
      <c r="C202" s="64"/>
      <c r="D202" s="64"/>
      <c r="E202" s="64"/>
      <c r="F202" s="64"/>
      <c r="G202" s="64"/>
      <c r="H202" s="64"/>
      <c r="I202" s="64"/>
      <c r="J202" s="64"/>
      <c r="K202" s="64"/>
      <c r="L202" s="64"/>
      <c r="M202" s="64"/>
    </row>
    <row r="203" spans="1:13">
      <c r="A203" s="64"/>
      <c r="B203" s="64"/>
      <c r="C203" s="64"/>
      <c r="D203" s="64"/>
      <c r="E203" s="64"/>
      <c r="F203" s="64"/>
      <c r="G203" s="64"/>
      <c r="H203" s="64"/>
      <c r="I203" s="64"/>
      <c r="J203" s="64"/>
      <c r="K203" s="64"/>
      <c r="L203" s="64"/>
      <c r="M203" s="64"/>
    </row>
    <row r="204" spans="1:13">
      <c r="A204" s="64"/>
      <c r="B204" s="64"/>
      <c r="C204" s="64"/>
      <c r="D204" s="64"/>
      <c r="E204" s="64"/>
      <c r="F204" s="64"/>
      <c r="G204" s="64"/>
      <c r="H204" s="64"/>
      <c r="I204" s="64"/>
      <c r="J204" s="64"/>
      <c r="K204" s="64"/>
      <c r="L204" s="64"/>
      <c r="M204" s="64"/>
    </row>
    <row r="205" spans="1:13">
      <c r="A205" s="64"/>
      <c r="B205" s="64"/>
      <c r="C205" s="64"/>
      <c r="D205" s="64"/>
      <c r="E205" s="64"/>
      <c r="F205" s="64"/>
      <c r="G205" s="64"/>
      <c r="H205" s="64"/>
      <c r="I205" s="64"/>
      <c r="J205" s="64"/>
      <c r="K205" s="64"/>
      <c r="L205" s="64"/>
      <c r="M205" s="64"/>
    </row>
    <row r="206" spans="1:13">
      <c r="A206" s="64"/>
      <c r="B206" s="64"/>
      <c r="C206" s="64"/>
      <c r="D206" s="64"/>
      <c r="E206" s="64"/>
      <c r="F206" s="64"/>
      <c r="G206" s="64"/>
      <c r="H206" s="64"/>
      <c r="I206" s="64"/>
      <c r="J206" s="64"/>
      <c r="K206" s="64"/>
      <c r="L206" s="64"/>
      <c r="M206" s="64"/>
    </row>
    <row r="207" spans="1:13">
      <c r="A207" s="64"/>
      <c r="B207" s="64"/>
      <c r="C207" s="64"/>
      <c r="D207" s="64"/>
      <c r="E207" s="64"/>
      <c r="F207" s="64"/>
      <c r="G207" s="64"/>
      <c r="H207" s="64"/>
      <c r="I207" s="64"/>
      <c r="J207" s="64"/>
      <c r="K207" s="64"/>
      <c r="L207" s="64"/>
      <c r="M207" s="64"/>
    </row>
    <row r="208" spans="1:13">
      <c r="A208" s="64"/>
      <c r="B208" s="64"/>
      <c r="C208" s="64"/>
      <c r="D208" s="64"/>
      <c r="E208" s="64"/>
      <c r="F208" s="64"/>
      <c r="G208" s="64"/>
      <c r="H208" s="64"/>
      <c r="I208" s="64"/>
      <c r="J208" s="64"/>
      <c r="K208" s="64"/>
      <c r="L208" s="64"/>
      <c r="M208" s="64"/>
    </row>
    <row r="209" spans="1:13">
      <c r="A209" s="64"/>
      <c r="B209" s="64"/>
      <c r="C209" s="64"/>
      <c r="D209" s="64"/>
      <c r="E209" s="64"/>
      <c r="F209" s="64"/>
      <c r="G209" s="64"/>
      <c r="H209" s="64"/>
      <c r="I209" s="64"/>
      <c r="J209" s="64"/>
      <c r="K209" s="64"/>
      <c r="L209" s="64"/>
      <c r="M209" s="64"/>
    </row>
    <row r="210" spans="1:13">
      <c r="A210" s="64"/>
      <c r="B210" s="64"/>
      <c r="C210" s="64"/>
      <c r="D210" s="64"/>
      <c r="E210" s="64"/>
      <c r="F210" s="64"/>
      <c r="G210" s="64"/>
      <c r="H210" s="64"/>
      <c r="I210" s="64"/>
      <c r="J210" s="64"/>
      <c r="K210" s="64"/>
      <c r="L210" s="64"/>
      <c r="M210" s="64"/>
    </row>
    <row r="211" spans="1:13">
      <c r="A211" s="64"/>
      <c r="B211" s="64"/>
      <c r="C211" s="64"/>
      <c r="D211" s="64"/>
      <c r="E211" s="64"/>
      <c r="F211" s="64"/>
      <c r="G211" s="64"/>
      <c r="H211" s="64"/>
      <c r="I211" s="64"/>
      <c r="J211" s="64"/>
      <c r="K211" s="64"/>
      <c r="L211" s="64"/>
      <c r="M211" s="64"/>
    </row>
    <row r="212" spans="1:13">
      <c r="A212" s="64"/>
      <c r="B212" s="64"/>
      <c r="C212" s="64"/>
      <c r="D212" s="64"/>
      <c r="E212" s="64"/>
      <c r="F212" s="64"/>
      <c r="G212" s="64"/>
      <c r="H212" s="64"/>
      <c r="I212" s="64"/>
      <c r="J212" s="64"/>
      <c r="K212" s="64"/>
      <c r="L212" s="64"/>
      <c r="M212" s="64"/>
    </row>
    <row r="213" spans="1:13">
      <c r="A213" s="64"/>
      <c r="B213" s="64"/>
      <c r="C213" s="64"/>
      <c r="D213" s="64"/>
      <c r="E213" s="64"/>
      <c r="F213" s="64"/>
      <c r="G213" s="64"/>
      <c r="H213" s="64"/>
      <c r="I213" s="64"/>
      <c r="J213" s="64"/>
      <c r="K213" s="64"/>
      <c r="L213" s="64"/>
      <c r="M213" s="64"/>
    </row>
    <row r="214" spans="1:13">
      <c r="A214" s="64"/>
      <c r="B214" s="64"/>
      <c r="C214" s="64"/>
      <c r="D214" s="64"/>
      <c r="E214" s="64"/>
      <c r="F214" s="64"/>
      <c r="G214" s="64"/>
      <c r="H214" s="64"/>
      <c r="I214" s="64"/>
      <c r="J214" s="64"/>
      <c r="K214" s="64"/>
      <c r="L214" s="64"/>
      <c r="M214" s="64"/>
    </row>
    <row r="215" spans="1:13">
      <c r="A215" s="64"/>
      <c r="B215" s="64"/>
      <c r="C215" s="64"/>
      <c r="D215" s="64"/>
      <c r="E215" s="64"/>
      <c r="F215" s="64"/>
      <c r="G215" s="64"/>
      <c r="H215" s="64"/>
      <c r="I215" s="64"/>
      <c r="J215" s="64"/>
      <c r="K215" s="64"/>
      <c r="L215" s="64"/>
      <c r="M215" s="64"/>
    </row>
    <row r="216" spans="1:13">
      <c r="A216" s="64"/>
      <c r="B216" s="64"/>
      <c r="C216" s="64"/>
      <c r="D216" s="64"/>
      <c r="E216" s="64"/>
      <c r="F216" s="64"/>
      <c r="G216" s="64"/>
      <c r="H216" s="64"/>
      <c r="I216" s="64"/>
      <c r="J216" s="64"/>
      <c r="K216" s="64"/>
      <c r="L216" s="64"/>
      <c r="M216" s="64"/>
    </row>
    <row r="217" spans="1:13">
      <c r="A217" s="64"/>
      <c r="B217" s="64"/>
      <c r="C217" s="64"/>
      <c r="D217" s="64"/>
      <c r="E217" s="64"/>
      <c r="F217" s="64"/>
      <c r="G217" s="64"/>
      <c r="H217" s="64"/>
      <c r="I217" s="64"/>
      <c r="J217" s="64"/>
      <c r="K217" s="64"/>
      <c r="L217" s="64"/>
      <c r="M217" s="64"/>
    </row>
    <row r="218" spans="1:13">
      <c r="A218" s="64"/>
      <c r="B218" s="64"/>
      <c r="C218" s="64"/>
      <c r="D218" s="64"/>
      <c r="E218" s="64"/>
      <c r="F218" s="64"/>
      <c r="G218" s="64"/>
      <c r="H218" s="64"/>
      <c r="I218" s="64"/>
      <c r="J218" s="64"/>
      <c r="K218" s="64"/>
      <c r="L218" s="64"/>
      <c r="M218" s="64"/>
    </row>
    <row r="219" spans="1:13">
      <c r="A219" s="64"/>
      <c r="B219" s="64"/>
      <c r="C219" s="64"/>
      <c r="D219" s="64"/>
      <c r="E219" s="64"/>
      <c r="F219" s="64"/>
      <c r="G219" s="64"/>
      <c r="H219" s="64"/>
      <c r="I219" s="64"/>
      <c r="J219" s="64"/>
      <c r="K219" s="64"/>
      <c r="L219" s="64"/>
      <c r="M219" s="64"/>
    </row>
    <row r="220" spans="1:13">
      <c r="A220" s="64"/>
      <c r="B220" s="64"/>
      <c r="C220" s="64"/>
      <c r="D220" s="64"/>
      <c r="E220" s="64"/>
      <c r="F220" s="64"/>
      <c r="G220" s="64"/>
      <c r="H220" s="64"/>
      <c r="I220" s="64"/>
      <c r="J220" s="64"/>
      <c r="K220" s="64"/>
      <c r="L220" s="64"/>
      <c r="M220" s="64"/>
    </row>
    <row r="221" spans="1:13">
      <c r="A221" s="64"/>
      <c r="B221" s="64"/>
      <c r="C221" s="64"/>
      <c r="D221" s="64"/>
      <c r="E221" s="64"/>
      <c r="F221" s="64"/>
      <c r="G221" s="64"/>
      <c r="H221" s="64"/>
      <c r="I221" s="64"/>
      <c r="J221" s="64"/>
      <c r="K221" s="64"/>
      <c r="L221" s="64"/>
      <c r="M221" s="64"/>
    </row>
    <row r="222" spans="1:13">
      <c r="A222" s="64"/>
      <c r="B222" s="64"/>
      <c r="C222" s="64"/>
      <c r="D222" s="64"/>
      <c r="E222" s="64"/>
      <c r="F222" s="64"/>
      <c r="G222" s="64"/>
      <c r="H222" s="64"/>
      <c r="I222" s="64"/>
      <c r="J222" s="64"/>
      <c r="K222" s="64"/>
      <c r="L222" s="64"/>
      <c r="M222" s="64"/>
    </row>
    <row r="223" spans="1:13">
      <c r="A223" s="64"/>
      <c r="B223" s="64"/>
      <c r="C223" s="64"/>
      <c r="D223" s="64"/>
      <c r="E223" s="64"/>
      <c r="F223" s="64"/>
      <c r="G223" s="64"/>
      <c r="H223" s="64"/>
      <c r="I223" s="64"/>
      <c r="J223" s="64"/>
      <c r="K223" s="64"/>
      <c r="L223" s="64"/>
      <c r="M223" s="64"/>
    </row>
    <row r="224" spans="1:13">
      <c r="A224" s="64"/>
      <c r="B224" s="64"/>
      <c r="C224" s="64"/>
      <c r="D224" s="64"/>
      <c r="E224" s="64"/>
      <c r="F224" s="64"/>
      <c r="G224" s="64"/>
      <c r="H224" s="64"/>
      <c r="I224" s="64"/>
      <c r="J224" s="64"/>
      <c r="K224" s="64"/>
      <c r="L224" s="64"/>
      <c r="M224" s="64"/>
    </row>
    <row r="225" spans="1:13">
      <c r="A225" s="64"/>
      <c r="B225" s="64"/>
      <c r="C225" s="64"/>
      <c r="D225" s="64"/>
      <c r="E225" s="64"/>
      <c r="F225" s="64"/>
      <c r="G225" s="64"/>
      <c r="H225" s="64"/>
      <c r="I225" s="64"/>
      <c r="J225" s="64"/>
      <c r="K225" s="64"/>
      <c r="L225" s="64"/>
      <c r="M225" s="64"/>
    </row>
    <row r="226" spans="1:13">
      <c r="A226" s="64"/>
      <c r="B226" s="64"/>
      <c r="C226" s="64"/>
      <c r="D226" s="64"/>
      <c r="E226" s="64"/>
      <c r="F226" s="64"/>
      <c r="G226" s="64"/>
      <c r="H226" s="64"/>
      <c r="I226" s="64"/>
      <c r="J226" s="64"/>
      <c r="K226" s="64"/>
      <c r="L226" s="64"/>
      <c r="M226" s="64"/>
    </row>
    <row r="227" spans="1:13">
      <c r="A227" s="64"/>
      <c r="B227" s="64"/>
      <c r="C227" s="64"/>
      <c r="D227" s="64"/>
      <c r="E227" s="64"/>
      <c r="F227" s="64"/>
      <c r="G227" s="64"/>
      <c r="H227" s="64"/>
      <c r="I227" s="64"/>
      <c r="J227" s="64"/>
      <c r="K227" s="64"/>
      <c r="L227" s="64"/>
      <c r="M227" s="64"/>
    </row>
    <row r="228" spans="1:13">
      <c r="A228" s="64"/>
      <c r="B228" s="64"/>
      <c r="C228" s="64"/>
      <c r="D228" s="64"/>
      <c r="E228" s="64"/>
      <c r="F228" s="64"/>
      <c r="G228" s="64"/>
      <c r="H228" s="64"/>
      <c r="I228" s="64"/>
      <c r="J228" s="64"/>
      <c r="K228" s="64"/>
      <c r="L228" s="64"/>
      <c r="M228" s="64"/>
    </row>
    <row r="229" spans="1:13">
      <c r="A229" s="64"/>
      <c r="B229" s="64"/>
      <c r="C229" s="64"/>
      <c r="D229" s="64"/>
      <c r="E229" s="64"/>
      <c r="F229" s="64"/>
      <c r="G229" s="64"/>
      <c r="H229" s="64"/>
      <c r="I229" s="64"/>
      <c r="J229" s="64"/>
      <c r="K229" s="64"/>
      <c r="L229" s="64"/>
      <c r="M229" s="64"/>
    </row>
    <row r="230" spans="1:13">
      <c r="A230" s="64"/>
      <c r="B230" s="64"/>
      <c r="C230" s="64"/>
      <c r="D230" s="64"/>
      <c r="E230" s="64"/>
      <c r="F230" s="64"/>
      <c r="G230" s="64"/>
      <c r="H230" s="64"/>
      <c r="I230" s="64"/>
      <c r="J230" s="64"/>
      <c r="K230" s="64"/>
      <c r="L230" s="64"/>
      <c r="M230" s="64"/>
    </row>
    <row r="231" spans="1:13">
      <c r="A231" s="64"/>
      <c r="B231" s="64"/>
      <c r="C231" s="64"/>
      <c r="D231" s="64"/>
      <c r="E231" s="64"/>
      <c r="F231" s="64"/>
      <c r="G231" s="64"/>
      <c r="H231" s="64"/>
      <c r="I231" s="64"/>
      <c r="J231" s="64"/>
      <c r="K231" s="64"/>
      <c r="L231" s="64"/>
      <c r="M231" s="64"/>
    </row>
    <row r="232" spans="1:13">
      <c r="A232" s="64"/>
      <c r="B232" s="64"/>
      <c r="C232" s="64"/>
      <c r="D232" s="64"/>
      <c r="E232" s="64"/>
      <c r="F232" s="64"/>
      <c r="G232" s="64"/>
      <c r="H232" s="64"/>
      <c r="I232" s="64"/>
      <c r="J232" s="64"/>
      <c r="K232" s="64"/>
      <c r="L232" s="64"/>
      <c r="M232" s="64"/>
    </row>
    <row r="233" spans="1:13">
      <c r="A233" s="64"/>
      <c r="B233" s="64"/>
      <c r="C233" s="64"/>
      <c r="D233" s="64"/>
      <c r="E233" s="64"/>
      <c r="F233" s="64"/>
      <c r="G233" s="64"/>
      <c r="H233" s="64"/>
      <c r="I233" s="64"/>
      <c r="J233" s="64"/>
      <c r="K233" s="64"/>
      <c r="L233" s="64"/>
      <c r="M233" s="64"/>
    </row>
    <row r="234" spans="1:13">
      <c r="A234" s="64"/>
      <c r="B234" s="64"/>
      <c r="C234" s="64"/>
      <c r="D234" s="64"/>
      <c r="E234" s="64"/>
      <c r="F234" s="64"/>
      <c r="G234" s="64"/>
      <c r="H234" s="64"/>
      <c r="I234" s="64"/>
      <c r="J234" s="64"/>
      <c r="K234" s="64"/>
      <c r="L234" s="64"/>
      <c r="M234" s="64"/>
    </row>
    <row r="235" spans="1:13">
      <c r="A235" s="64"/>
      <c r="B235" s="64"/>
      <c r="C235" s="64"/>
      <c r="D235" s="64"/>
      <c r="E235" s="64"/>
      <c r="F235" s="64"/>
      <c r="G235" s="64"/>
      <c r="H235" s="64"/>
      <c r="I235" s="64"/>
      <c r="J235" s="64"/>
      <c r="K235" s="64"/>
      <c r="L235" s="64"/>
      <c r="M235" s="64"/>
    </row>
    <row r="236" spans="1:13">
      <c r="A236" s="64"/>
      <c r="B236" s="64"/>
      <c r="C236" s="64"/>
      <c r="D236" s="64"/>
      <c r="E236" s="64"/>
      <c r="F236" s="64"/>
      <c r="G236" s="64"/>
      <c r="H236" s="64"/>
      <c r="I236" s="64"/>
      <c r="J236" s="64"/>
      <c r="K236" s="64"/>
      <c r="L236" s="64"/>
      <c r="M236" s="64"/>
    </row>
    <row r="237" spans="1:13">
      <c r="A237" s="64"/>
      <c r="B237" s="64"/>
      <c r="C237" s="64"/>
      <c r="D237" s="64"/>
      <c r="E237" s="64"/>
      <c r="F237" s="64"/>
      <c r="G237" s="64"/>
      <c r="H237" s="64"/>
      <c r="I237" s="64"/>
      <c r="J237" s="64"/>
      <c r="K237" s="64"/>
      <c r="L237" s="64"/>
      <c r="M237" s="64"/>
    </row>
    <row r="238" spans="1:13">
      <c r="A238" s="64"/>
      <c r="B238" s="64"/>
      <c r="C238" s="64"/>
      <c r="D238" s="64"/>
      <c r="E238" s="64"/>
      <c r="F238" s="64"/>
      <c r="G238" s="64"/>
      <c r="H238" s="64"/>
      <c r="I238" s="64"/>
      <c r="J238" s="64"/>
      <c r="K238" s="64"/>
      <c r="L238" s="64"/>
      <c r="M238" s="64"/>
    </row>
    <row r="239" spans="1:13">
      <c r="A239" s="64"/>
      <c r="B239" s="64"/>
      <c r="C239" s="64"/>
      <c r="D239" s="64"/>
      <c r="E239" s="64"/>
      <c r="F239" s="64"/>
      <c r="G239" s="64"/>
      <c r="H239" s="64"/>
      <c r="I239" s="64"/>
      <c r="J239" s="64"/>
      <c r="K239" s="64"/>
      <c r="L239" s="64"/>
      <c r="M239" s="64"/>
    </row>
    <row r="240" spans="1:13">
      <c r="A240" s="64"/>
      <c r="B240" s="64"/>
      <c r="C240" s="64"/>
      <c r="D240" s="64"/>
      <c r="E240" s="64"/>
      <c r="F240" s="64"/>
      <c r="G240" s="64"/>
      <c r="H240" s="64"/>
      <c r="I240" s="64"/>
      <c r="J240" s="64"/>
      <c r="K240" s="64"/>
      <c r="L240" s="64"/>
      <c r="M240" s="64"/>
    </row>
    <row r="241" spans="1:13">
      <c r="A241" s="64"/>
      <c r="B241" s="64"/>
      <c r="C241" s="64"/>
      <c r="D241" s="64"/>
      <c r="E241" s="64"/>
      <c r="F241" s="64"/>
      <c r="G241" s="64"/>
      <c r="H241" s="64"/>
      <c r="I241" s="64"/>
      <c r="J241" s="64"/>
      <c r="K241" s="64"/>
      <c r="L241" s="64"/>
      <c r="M241" s="64"/>
    </row>
    <row r="242" spans="1:13">
      <c r="A242" s="64"/>
      <c r="B242" s="64"/>
      <c r="C242" s="64"/>
      <c r="D242" s="64"/>
      <c r="E242" s="64"/>
      <c r="F242" s="64"/>
      <c r="G242" s="64"/>
      <c r="H242" s="64"/>
      <c r="I242" s="64"/>
      <c r="J242" s="64"/>
      <c r="K242" s="64"/>
      <c r="L242" s="64"/>
      <c r="M242" s="64"/>
    </row>
    <row r="243" spans="1:13">
      <c r="A243" s="64"/>
      <c r="B243" s="64"/>
      <c r="C243" s="64"/>
      <c r="D243" s="64"/>
      <c r="E243" s="64"/>
      <c r="F243" s="64"/>
      <c r="G243" s="64"/>
      <c r="H243" s="64"/>
      <c r="I243" s="64"/>
      <c r="J243" s="64"/>
      <c r="K243" s="64"/>
      <c r="L243" s="64"/>
      <c r="M243" s="64"/>
    </row>
    <row r="244" spans="1:13">
      <c r="A244" s="64"/>
      <c r="B244" s="64"/>
      <c r="C244" s="64"/>
      <c r="D244" s="64"/>
      <c r="E244" s="64"/>
      <c r="F244" s="64"/>
      <c r="G244" s="64"/>
      <c r="H244" s="64"/>
      <c r="I244" s="64"/>
      <c r="J244" s="64"/>
      <c r="K244" s="64"/>
      <c r="L244" s="64"/>
      <c r="M244" s="64"/>
    </row>
    <row r="245" spans="1:13">
      <c r="A245" s="64"/>
      <c r="B245" s="64"/>
      <c r="C245" s="64"/>
      <c r="D245" s="64"/>
      <c r="E245" s="64"/>
      <c r="F245" s="64"/>
      <c r="G245" s="64"/>
      <c r="H245" s="64"/>
      <c r="I245" s="64"/>
      <c r="J245" s="64"/>
      <c r="K245" s="64"/>
      <c r="L245" s="64"/>
      <c r="M245" s="64"/>
    </row>
    <row r="246" spans="1:13">
      <c r="A246" s="64"/>
      <c r="B246" s="64"/>
      <c r="C246" s="64"/>
      <c r="D246" s="64"/>
      <c r="E246" s="64"/>
      <c r="F246" s="64"/>
      <c r="G246" s="64"/>
      <c r="H246" s="64"/>
      <c r="I246" s="64"/>
      <c r="J246" s="64"/>
      <c r="K246" s="64"/>
      <c r="L246" s="64"/>
      <c r="M246" s="64"/>
    </row>
    <row r="247" spans="1:13">
      <c r="A247" s="64"/>
      <c r="B247" s="64"/>
      <c r="C247" s="64"/>
      <c r="D247" s="64"/>
      <c r="E247" s="64"/>
      <c r="F247" s="64"/>
      <c r="G247" s="64"/>
      <c r="H247" s="64"/>
      <c r="I247" s="64"/>
      <c r="J247" s="64"/>
      <c r="K247" s="64"/>
      <c r="L247" s="64"/>
      <c r="M247" s="64"/>
    </row>
    <row r="248" spans="1:13">
      <c r="A248" s="64"/>
      <c r="B248" s="64"/>
      <c r="C248" s="64"/>
      <c r="D248" s="64"/>
      <c r="E248" s="64"/>
      <c r="F248" s="64"/>
      <c r="G248" s="64"/>
      <c r="H248" s="64"/>
      <c r="I248" s="64"/>
      <c r="J248" s="64"/>
      <c r="K248" s="64"/>
      <c r="L248" s="64"/>
      <c r="M248" s="64"/>
    </row>
    <row r="249" spans="1:13">
      <c r="A249" s="64"/>
      <c r="B249" s="64"/>
      <c r="C249" s="64"/>
      <c r="D249" s="64"/>
      <c r="E249" s="64"/>
      <c r="F249" s="64"/>
      <c r="G249" s="64"/>
      <c r="H249" s="64"/>
      <c r="I249" s="64"/>
      <c r="J249" s="64"/>
      <c r="K249" s="64"/>
      <c r="L249" s="64"/>
      <c r="M249" s="64"/>
    </row>
    <row r="250" spans="1:13">
      <c r="A250" s="64"/>
      <c r="B250" s="64"/>
      <c r="C250" s="64"/>
      <c r="D250" s="64"/>
      <c r="E250" s="64"/>
      <c r="F250" s="64"/>
      <c r="G250" s="64"/>
      <c r="H250" s="64"/>
      <c r="I250" s="64"/>
      <c r="J250" s="64"/>
      <c r="K250" s="64"/>
      <c r="L250" s="64"/>
      <c r="M250" s="64"/>
    </row>
    <row r="251" spans="1:13">
      <c r="A251" s="64"/>
      <c r="B251" s="64"/>
      <c r="C251" s="64"/>
      <c r="D251" s="64"/>
      <c r="E251" s="64"/>
      <c r="F251" s="64"/>
      <c r="G251" s="64"/>
      <c r="H251" s="64"/>
      <c r="I251" s="64"/>
      <c r="J251" s="64"/>
      <c r="K251" s="64"/>
      <c r="L251" s="64"/>
      <c r="M251" s="64"/>
    </row>
    <row r="252" spans="1:13">
      <c r="A252" s="64"/>
      <c r="B252" s="64"/>
      <c r="C252" s="64"/>
      <c r="D252" s="64"/>
      <c r="E252" s="64"/>
      <c r="F252" s="64"/>
      <c r="G252" s="64"/>
      <c r="H252" s="64"/>
      <c r="I252" s="64"/>
      <c r="J252" s="64"/>
      <c r="K252" s="64"/>
      <c r="L252" s="64"/>
      <c r="M252" s="64"/>
    </row>
    <row r="253" spans="1:13">
      <c r="A253" s="64"/>
      <c r="B253" s="64"/>
      <c r="C253" s="64"/>
      <c r="D253" s="64"/>
      <c r="E253" s="64"/>
      <c r="F253" s="64"/>
      <c r="G253" s="64"/>
      <c r="H253" s="64"/>
      <c r="I253" s="64"/>
      <c r="J253" s="64"/>
      <c r="K253" s="64"/>
      <c r="L253" s="64"/>
      <c r="M253" s="64"/>
    </row>
    <row r="254" spans="1:13">
      <c r="A254" s="64"/>
      <c r="B254" s="64"/>
      <c r="C254" s="64"/>
      <c r="D254" s="64"/>
      <c r="E254" s="64"/>
      <c r="F254" s="64"/>
      <c r="G254" s="64"/>
      <c r="H254" s="64"/>
      <c r="I254" s="64"/>
      <c r="J254" s="64"/>
      <c r="K254" s="64"/>
      <c r="L254" s="64"/>
      <c r="M254" s="64"/>
    </row>
    <row r="255" spans="1:13">
      <c r="A255" s="64"/>
      <c r="B255" s="64"/>
      <c r="C255" s="64"/>
      <c r="D255" s="64"/>
      <c r="E255" s="64"/>
      <c r="F255" s="64"/>
      <c r="G255" s="64"/>
      <c r="H255" s="64"/>
      <c r="I255" s="64"/>
      <c r="J255" s="64"/>
      <c r="K255" s="64"/>
      <c r="L255" s="64"/>
      <c r="M255" s="64"/>
    </row>
    <row r="256" spans="1:13">
      <c r="A256" s="64"/>
      <c r="B256" s="64"/>
      <c r="C256" s="64"/>
      <c r="D256" s="64"/>
      <c r="E256" s="64"/>
      <c r="F256" s="64"/>
      <c r="G256" s="64"/>
      <c r="H256" s="64"/>
      <c r="I256" s="64"/>
      <c r="J256" s="64"/>
      <c r="K256" s="64"/>
      <c r="L256" s="64"/>
      <c r="M256" s="64"/>
    </row>
    <row r="257" spans="1:13">
      <c r="A257" s="64"/>
      <c r="B257" s="64"/>
      <c r="C257" s="64"/>
      <c r="D257" s="64"/>
      <c r="E257" s="64"/>
      <c r="F257" s="64"/>
      <c r="G257" s="64"/>
      <c r="H257" s="64"/>
      <c r="I257" s="64"/>
      <c r="J257" s="64"/>
      <c r="K257" s="64"/>
      <c r="L257" s="64"/>
      <c r="M257" s="64"/>
    </row>
    <row r="258" spans="1:13">
      <c r="A258" s="64"/>
      <c r="B258" s="64"/>
      <c r="C258" s="64"/>
      <c r="D258" s="64"/>
      <c r="E258" s="64"/>
      <c r="F258" s="64"/>
      <c r="G258" s="64"/>
      <c r="H258" s="64"/>
      <c r="I258" s="64"/>
      <c r="J258" s="64"/>
      <c r="K258" s="64"/>
      <c r="L258" s="64"/>
      <c r="M258" s="64"/>
    </row>
    <row r="259" spans="1:13">
      <c r="A259" s="64"/>
      <c r="B259" s="64"/>
      <c r="C259" s="64"/>
      <c r="D259" s="64"/>
      <c r="E259" s="64"/>
      <c r="F259" s="64"/>
      <c r="G259" s="64"/>
      <c r="H259" s="64"/>
      <c r="I259" s="64"/>
      <c r="J259" s="64"/>
      <c r="K259" s="64"/>
      <c r="L259" s="64"/>
      <c r="M259" s="64"/>
    </row>
    <row r="260" spans="1:13">
      <c r="A260" s="64"/>
      <c r="B260" s="64"/>
      <c r="C260" s="64"/>
      <c r="D260" s="64"/>
      <c r="E260" s="64"/>
      <c r="F260" s="64"/>
      <c r="G260" s="64"/>
      <c r="H260" s="64"/>
      <c r="I260" s="64"/>
      <c r="J260" s="64"/>
      <c r="K260" s="64"/>
      <c r="L260" s="64"/>
      <c r="M260" s="64"/>
    </row>
    <row r="261" spans="1:13">
      <c r="A261" s="64"/>
      <c r="B261" s="64"/>
      <c r="C261" s="64"/>
      <c r="D261" s="64"/>
      <c r="E261" s="64"/>
      <c r="F261" s="64"/>
      <c r="G261" s="64"/>
      <c r="H261" s="64"/>
      <c r="I261" s="64"/>
      <c r="J261" s="64"/>
      <c r="K261" s="64"/>
      <c r="L261" s="64"/>
      <c r="M261" s="64"/>
    </row>
    <row r="262" spans="1:13">
      <c r="A262" s="64"/>
      <c r="B262" s="64"/>
      <c r="C262" s="64"/>
      <c r="D262" s="64"/>
      <c r="E262" s="64"/>
      <c r="F262" s="64"/>
      <c r="G262" s="64"/>
      <c r="H262" s="64"/>
      <c r="I262" s="64"/>
      <c r="J262" s="64"/>
      <c r="K262" s="64"/>
      <c r="L262" s="64"/>
      <c r="M262" s="64"/>
    </row>
    <row r="263" spans="1:13">
      <c r="A263" s="64"/>
      <c r="B263" s="64"/>
      <c r="C263" s="64"/>
      <c r="D263" s="64"/>
      <c r="E263" s="64"/>
      <c r="F263" s="64"/>
      <c r="G263" s="64"/>
      <c r="H263" s="64"/>
      <c r="I263" s="64"/>
      <c r="J263" s="64"/>
      <c r="K263" s="64"/>
      <c r="L263" s="64"/>
      <c r="M263" s="64"/>
    </row>
    <row r="264" spans="1:13">
      <c r="A264" s="64"/>
      <c r="B264" s="64"/>
      <c r="C264" s="64"/>
      <c r="D264" s="64"/>
      <c r="E264" s="64"/>
      <c r="F264" s="64"/>
      <c r="G264" s="64"/>
      <c r="H264" s="64"/>
      <c r="I264" s="64"/>
      <c r="J264" s="64"/>
      <c r="K264" s="64"/>
      <c r="L264" s="64"/>
      <c r="M264" s="64"/>
    </row>
    <row r="265" spans="1:13">
      <c r="A265" s="64"/>
      <c r="B265" s="64"/>
      <c r="C265" s="64"/>
      <c r="D265" s="64"/>
      <c r="E265" s="64"/>
      <c r="F265" s="64"/>
      <c r="G265" s="64"/>
      <c r="H265" s="64"/>
      <c r="I265" s="64"/>
      <c r="J265" s="64"/>
      <c r="K265" s="64"/>
      <c r="L265" s="64"/>
      <c r="M265" s="64"/>
    </row>
    <row r="266" spans="1:13">
      <c r="A266" s="64"/>
      <c r="B266" s="64"/>
      <c r="C266" s="64"/>
      <c r="D266" s="64"/>
      <c r="E266" s="64"/>
      <c r="F266" s="64"/>
      <c r="G266" s="64"/>
      <c r="H266" s="64"/>
      <c r="I266" s="64"/>
      <c r="J266" s="64"/>
      <c r="K266" s="64"/>
      <c r="L266" s="64"/>
      <c r="M266" s="64"/>
    </row>
    <row r="267" spans="1:13">
      <c r="A267" s="64"/>
      <c r="B267" s="64"/>
      <c r="C267" s="64"/>
      <c r="D267" s="64"/>
      <c r="E267" s="64"/>
      <c r="F267" s="64"/>
      <c r="G267" s="64"/>
      <c r="H267" s="64"/>
      <c r="I267" s="64"/>
      <c r="J267" s="64"/>
      <c r="K267" s="64"/>
      <c r="L267" s="64"/>
      <c r="M267" s="64"/>
    </row>
    <row r="268" spans="1:13">
      <c r="A268" s="64"/>
      <c r="B268" s="64"/>
      <c r="C268" s="64"/>
      <c r="D268" s="64"/>
      <c r="E268" s="64"/>
      <c r="F268" s="64"/>
      <c r="G268" s="64"/>
      <c r="H268" s="64"/>
      <c r="I268" s="64"/>
      <c r="J268" s="64"/>
      <c r="K268" s="64"/>
      <c r="L268" s="64"/>
      <c r="M268" s="64"/>
    </row>
    <row r="269" spans="1:13">
      <c r="A269" s="64"/>
      <c r="B269" s="64"/>
      <c r="C269" s="64"/>
      <c r="D269" s="64"/>
      <c r="E269" s="64"/>
      <c r="F269" s="64"/>
      <c r="G269" s="64"/>
      <c r="H269" s="64"/>
      <c r="I269" s="64"/>
      <c r="J269" s="64"/>
      <c r="K269" s="64"/>
      <c r="L269" s="64"/>
      <c r="M269" s="64"/>
    </row>
    <row r="270" spans="1:13">
      <c r="A270" s="64"/>
      <c r="B270" s="64"/>
      <c r="C270" s="64"/>
      <c r="D270" s="64"/>
      <c r="E270" s="64"/>
      <c r="F270" s="64"/>
      <c r="G270" s="64"/>
      <c r="H270" s="64"/>
      <c r="I270" s="64"/>
      <c r="J270" s="64"/>
      <c r="K270" s="64"/>
      <c r="L270" s="64"/>
      <c r="M270" s="64"/>
    </row>
    <row r="271" spans="1:13">
      <c r="A271" s="64"/>
      <c r="B271" s="64"/>
      <c r="C271" s="64"/>
      <c r="D271" s="64"/>
      <c r="E271" s="64"/>
      <c r="F271" s="64"/>
      <c r="G271" s="64"/>
      <c r="H271" s="64"/>
      <c r="I271" s="64"/>
      <c r="J271" s="64"/>
      <c r="K271" s="64"/>
      <c r="L271" s="64"/>
      <c r="M271" s="64"/>
    </row>
    <row r="272" spans="1:13">
      <c r="A272" s="64"/>
      <c r="B272" s="64"/>
      <c r="C272" s="64"/>
      <c r="D272" s="64"/>
      <c r="E272" s="64"/>
      <c r="F272" s="64"/>
      <c r="G272" s="64"/>
      <c r="H272" s="64"/>
      <c r="I272" s="64"/>
      <c r="J272" s="64"/>
      <c r="K272" s="64"/>
      <c r="L272" s="64"/>
      <c r="M272" s="64"/>
    </row>
    <row r="273" spans="1:13">
      <c r="A273" s="64"/>
      <c r="B273" s="64"/>
      <c r="C273" s="64"/>
      <c r="D273" s="64"/>
      <c r="E273" s="64"/>
      <c r="F273" s="64"/>
      <c r="G273" s="64"/>
      <c r="H273" s="64"/>
      <c r="I273" s="64"/>
      <c r="J273" s="64"/>
      <c r="K273" s="64"/>
      <c r="L273" s="64"/>
      <c r="M273" s="64"/>
    </row>
    <row r="274" spans="1:13">
      <c r="A274" s="64"/>
      <c r="B274" s="64"/>
      <c r="C274" s="64"/>
      <c r="D274" s="64"/>
      <c r="E274" s="64"/>
      <c r="F274" s="64"/>
      <c r="G274" s="64"/>
      <c r="H274" s="64"/>
      <c r="I274" s="64"/>
      <c r="J274" s="64"/>
      <c r="K274" s="64"/>
      <c r="L274" s="64"/>
      <c r="M274" s="64"/>
    </row>
    <row r="275" spans="1:13">
      <c r="A275" s="64"/>
      <c r="B275" s="64"/>
      <c r="C275" s="64"/>
      <c r="D275" s="64"/>
      <c r="E275" s="64"/>
      <c r="F275" s="64"/>
      <c r="G275" s="64"/>
      <c r="H275" s="64"/>
      <c r="I275" s="64"/>
      <c r="J275" s="64"/>
      <c r="K275" s="64"/>
      <c r="L275" s="64"/>
      <c r="M275" s="64"/>
    </row>
    <row r="276" spans="1:13">
      <c r="A276" s="64"/>
      <c r="B276" s="64"/>
      <c r="C276" s="64"/>
      <c r="D276" s="64"/>
      <c r="E276" s="64"/>
      <c r="F276" s="64"/>
      <c r="G276" s="64"/>
      <c r="H276" s="64"/>
      <c r="I276" s="64"/>
      <c r="J276" s="64"/>
      <c r="K276" s="64"/>
      <c r="L276" s="64"/>
      <c r="M276" s="64"/>
    </row>
    <row r="277" spans="1:13">
      <c r="A277" s="64"/>
      <c r="B277" s="64"/>
      <c r="C277" s="64"/>
      <c r="D277" s="64"/>
      <c r="E277" s="64"/>
      <c r="F277" s="64"/>
      <c r="G277" s="64"/>
      <c r="H277" s="64"/>
      <c r="I277" s="64"/>
      <c r="J277" s="64"/>
      <c r="K277" s="64"/>
      <c r="L277" s="64"/>
      <c r="M277" s="64"/>
    </row>
    <row r="278" spans="1:13">
      <c r="A278" s="64"/>
      <c r="B278" s="64"/>
      <c r="C278" s="64"/>
      <c r="D278" s="64"/>
      <c r="E278" s="64"/>
      <c r="F278" s="64"/>
      <c r="G278" s="64"/>
      <c r="H278" s="64"/>
      <c r="I278" s="64"/>
      <c r="J278" s="64"/>
      <c r="K278" s="64"/>
      <c r="L278" s="64"/>
      <c r="M278" s="64"/>
    </row>
    <row r="279" spans="1:13">
      <c r="A279" s="64"/>
      <c r="B279" s="64"/>
      <c r="C279" s="64"/>
      <c r="D279" s="64"/>
      <c r="E279" s="64"/>
      <c r="F279" s="64"/>
      <c r="G279" s="64"/>
      <c r="H279" s="64"/>
      <c r="I279" s="64"/>
      <c r="J279" s="64"/>
      <c r="K279" s="64"/>
      <c r="L279" s="64"/>
      <c r="M279" s="64"/>
    </row>
    <row r="280" spans="1:13">
      <c r="A280" s="64"/>
      <c r="B280" s="64"/>
      <c r="C280" s="64"/>
      <c r="D280" s="64"/>
      <c r="E280" s="64"/>
      <c r="F280" s="64"/>
      <c r="G280" s="64"/>
      <c r="H280" s="64"/>
      <c r="I280" s="64"/>
      <c r="J280" s="64"/>
      <c r="K280" s="64"/>
      <c r="L280" s="64"/>
      <c r="M280" s="64"/>
    </row>
    <row r="281" spans="1:13">
      <c r="A281" s="64"/>
      <c r="B281" s="64"/>
      <c r="C281" s="64"/>
      <c r="D281" s="64"/>
      <c r="E281" s="64"/>
      <c r="F281" s="64"/>
      <c r="G281" s="64"/>
      <c r="H281" s="64"/>
      <c r="I281" s="64"/>
      <c r="J281" s="64"/>
      <c r="K281" s="64"/>
      <c r="L281" s="64"/>
      <c r="M281" s="64"/>
    </row>
    <row r="282" spans="1:13">
      <c r="A282" s="64"/>
      <c r="B282" s="64"/>
      <c r="C282" s="64"/>
      <c r="D282" s="64"/>
      <c r="E282" s="64"/>
      <c r="F282" s="64"/>
      <c r="G282" s="64"/>
      <c r="H282" s="64"/>
      <c r="I282" s="64"/>
      <c r="J282" s="64"/>
      <c r="K282" s="64"/>
      <c r="L282" s="64"/>
      <c r="M282" s="64"/>
    </row>
    <row r="283" spans="1:13">
      <c r="A283" s="64"/>
      <c r="B283" s="64"/>
      <c r="C283" s="64"/>
      <c r="D283" s="64"/>
      <c r="E283" s="64"/>
      <c r="F283" s="64"/>
      <c r="G283" s="64"/>
      <c r="H283" s="64"/>
      <c r="I283" s="64"/>
      <c r="J283" s="64"/>
      <c r="K283" s="64"/>
      <c r="L283" s="64"/>
      <c r="M283" s="64"/>
    </row>
    <row r="284" spans="1:13">
      <c r="A284" s="64"/>
      <c r="B284" s="64"/>
      <c r="C284" s="64"/>
      <c r="D284" s="64"/>
      <c r="E284" s="64"/>
      <c r="F284" s="64"/>
      <c r="G284" s="64"/>
      <c r="H284" s="64"/>
      <c r="I284" s="64"/>
      <c r="J284" s="64"/>
      <c r="K284" s="64"/>
      <c r="L284" s="64"/>
      <c r="M284" s="64"/>
    </row>
    <row r="285" spans="1:13">
      <c r="A285" s="64"/>
      <c r="B285" s="64"/>
      <c r="C285" s="64"/>
      <c r="D285" s="64"/>
      <c r="E285" s="64"/>
      <c r="F285" s="64"/>
      <c r="G285" s="64"/>
      <c r="H285" s="64"/>
      <c r="I285" s="64"/>
      <c r="J285" s="64"/>
      <c r="K285" s="64"/>
      <c r="L285" s="64"/>
      <c r="M285" s="64"/>
    </row>
    <row r="286" spans="1:13">
      <c r="A286" s="64"/>
      <c r="B286" s="64"/>
      <c r="C286" s="64"/>
      <c r="D286" s="64"/>
      <c r="E286" s="64"/>
      <c r="F286" s="64"/>
      <c r="G286" s="64"/>
      <c r="H286" s="64"/>
      <c r="I286" s="64"/>
      <c r="J286" s="64"/>
      <c r="K286" s="64"/>
      <c r="L286" s="64"/>
      <c r="M286" s="64"/>
    </row>
    <row r="287" spans="1:13">
      <c r="A287" s="64"/>
      <c r="B287" s="64"/>
      <c r="C287" s="64"/>
      <c r="D287" s="64"/>
      <c r="E287" s="64"/>
      <c r="F287" s="64"/>
      <c r="G287" s="64"/>
      <c r="H287" s="64"/>
      <c r="I287" s="64"/>
      <c r="J287" s="64"/>
      <c r="K287" s="64"/>
      <c r="L287" s="64"/>
      <c r="M287" s="64"/>
    </row>
    <row r="288" spans="1:13">
      <c r="A288" s="64"/>
      <c r="B288" s="64"/>
      <c r="C288" s="64"/>
      <c r="D288" s="64"/>
      <c r="E288" s="64"/>
      <c r="F288" s="64"/>
      <c r="G288" s="64"/>
      <c r="H288" s="64"/>
      <c r="I288" s="64"/>
      <c r="J288" s="64"/>
      <c r="K288" s="64"/>
      <c r="L288" s="64"/>
      <c r="M288" s="64"/>
    </row>
    <row r="289" spans="1:13">
      <c r="A289" s="64"/>
      <c r="B289" s="64"/>
      <c r="C289" s="64"/>
      <c r="D289" s="64"/>
      <c r="E289" s="64"/>
      <c r="F289" s="64"/>
      <c r="G289" s="64"/>
      <c r="H289" s="64"/>
      <c r="I289" s="64"/>
      <c r="J289" s="64"/>
      <c r="K289" s="64"/>
      <c r="L289" s="64"/>
      <c r="M289" s="64"/>
    </row>
    <row r="290" spans="1:13">
      <c r="A290" s="64"/>
      <c r="B290" s="64"/>
      <c r="C290" s="64"/>
      <c r="D290" s="64"/>
      <c r="E290" s="64"/>
      <c r="F290" s="64"/>
      <c r="G290" s="64"/>
      <c r="H290" s="64"/>
      <c r="I290" s="64"/>
      <c r="J290" s="64"/>
      <c r="K290" s="64"/>
      <c r="L290" s="64"/>
      <c r="M290" s="64"/>
    </row>
    <row r="291" spans="1:13">
      <c r="A291" s="64"/>
      <c r="B291" s="64"/>
      <c r="C291" s="64"/>
      <c r="D291" s="64"/>
      <c r="E291" s="64"/>
      <c r="F291" s="64"/>
      <c r="G291" s="64"/>
      <c r="H291" s="64"/>
      <c r="I291" s="64"/>
      <c r="J291" s="64"/>
      <c r="K291" s="64"/>
      <c r="L291" s="64"/>
      <c r="M291" s="64"/>
    </row>
    <row r="292" spans="1:13">
      <c r="A292" s="64"/>
      <c r="B292" s="64"/>
      <c r="C292" s="64"/>
      <c r="D292" s="64"/>
      <c r="E292" s="64"/>
      <c r="F292" s="64"/>
      <c r="G292" s="64"/>
      <c r="H292" s="64"/>
      <c r="I292" s="64"/>
      <c r="J292" s="64"/>
      <c r="K292" s="64"/>
      <c r="L292" s="64"/>
      <c r="M292" s="64"/>
    </row>
    <row r="293" spans="1:13">
      <c r="A293" s="64"/>
      <c r="B293" s="64"/>
      <c r="C293" s="64"/>
      <c r="D293" s="64"/>
      <c r="E293" s="64"/>
      <c r="F293" s="64"/>
      <c r="G293" s="64"/>
      <c r="H293" s="64"/>
      <c r="I293" s="64"/>
      <c r="J293" s="64"/>
      <c r="K293" s="64"/>
      <c r="L293" s="64"/>
      <c r="M293" s="64"/>
    </row>
    <row r="294" spans="1:13">
      <c r="A294" s="64"/>
      <c r="B294" s="64"/>
      <c r="C294" s="64"/>
      <c r="D294" s="64"/>
      <c r="E294" s="64"/>
      <c r="F294" s="64"/>
      <c r="G294" s="64"/>
      <c r="H294" s="64"/>
      <c r="I294" s="64"/>
      <c r="J294" s="64"/>
      <c r="K294" s="64"/>
      <c r="L294" s="64"/>
      <c r="M294" s="64"/>
    </row>
    <row r="295" spans="1:13">
      <c r="A295" s="64"/>
      <c r="B295" s="64"/>
      <c r="C295" s="64"/>
      <c r="D295" s="64"/>
      <c r="E295" s="64"/>
      <c r="F295" s="64"/>
      <c r="G295" s="64"/>
      <c r="H295" s="64"/>
      <c r="I295" s="64"/>
      <c r="J295" s="64"/>
      <c r="K295" s="64"/>
      <c r="L295" s="64"/>
      <c r="M295" s="64"/>
    </row>
    <row r="296" spans="1:13">
      <c r="A296" s="64"/>
      <c r="B296" s="64"/>
      <c r="C296" s="64"/>
      <c r="D296" s="64"/>
      <c r="E296" s="64"/>
      <c r="F296" s="64"/>
      <c r="G296" s="64"/>
      <c r="H296" s="64"/>
      <c r="I296" s="64"/>
      <c r="J296" s="64"/>
      <c r="K296" s="64"/>
      <c r="L296" s="64"/>
      <c r="M296" s="64"/>
    </row>
    <row r="297" spans="1:13">
      <c r="A297" s="64"/>
      <c r="B297" s="64"/>
      <c r="C297" s="64"/>
      <c r="D297" s="64"/>
      <c r="E297" s="64"/>
      <c r="F297" s="64"/>
      <c r="G297" s="64"/>
      <c r="H297" s="64"/>
      <c r="I297" s="64"/>
      <c r="J297" s="64"/>
      <c r="K297" s="64"/>
      <c r="L297" s="64"/>
      <c r="M297" s="64"/>
    </row>
    <row r="298" spans="1:13">
      <c r="A298" s="64"/>
      <c r="B298" s="64"/>
      <c r="C298" s="64"/>
      <c r="D298" s="64"/>
      <c r="E298" s="64"/>
      <c r="F298" s="64"/>
      <c r="G298" s="64"/>
      <c r="H298" s="64"/>
      <c r="I298" s="64"/>
      <c r="J298" s="64"/>
      <c r="K298" s="64"/>
      <c r="L298" s="64"/>
      <c r="M298" s="64"/>
    </row>
    <row r="299" spans="1:13">
      <c r="A299" s="64"/>
      <c r="B299" s="64"/>
      <c r="C299" s="64"/>
      <c r="D299" s="64"/>
      <c r="E299" s="64"/>
      <c r="F299" s="64"/>
      <c r="G299" s="64"/>
      <c r="H299" s="64"/>
      <c r="I299" s="64"/>
      <c r="J299" s="64"/>
      <c r="K299" s="64"/>
      <c r="L299" s="64"/>
      <c r="M299" s="64"/>
    </row>
    <row r="300" spans="1:13">
      <c r="A300" s="64"/>
      <c r="B300" s="64"/>
      <c r="C300" s="64"/>
      <c r="D300" s="64"/>
      <c r="E300" s="64"/>
      <c r="F300" s="64"/>
      <c r="G300" s="64"/>
      <c r="H300" s="64"/>
      <c r="I300" s="64"/>
      <c r="J300" s="64"/>
      <c r="K300" s="64"/>
      <c r="L300" s="64"/>
      <c r="M300" s="64"/>
    </row>
    <row r="301" spans="1:13">
      <c r="A301" s="64"/>
      <c r="B301" s="64"/>
      <c r="C301" s="64"/>
      <c r="D301" s="64"/>
      <c r="E301" s="64"/>
      <c r="F301" s="64"/>
      <c r="G301" s="64"/>
      <c r="H301" s="64"/>
      <c r="I301" s="64"/>
      <c r="J301" s="64"/>
      <c r="K301" s="64"/>
      <c r="L301" s="64"/>
      <c r="M301" s="64"/>
    </row>
    <row r="302" spans="1:13">
      <c r="A302" s="64"/>
      <c r="B302" s="64"/>
      <c r="C302" s="64"/>
      <c r="D302" s="64"/>
      <c r="E302" s="64"/>
      <c r="F302" s="64"/>
      <c r="G302" s="64"/>
      <c r="H302" s="64"/>
      <c r="I302" s="64"/>
      <c r="J302" s="64"/>
      <c r="K302" s="64"/>
      <c r="L302" s="64"/>
      <c r="M302" s="64"/>
    </row>
    <row r="303" spans="1:13">
      <c r="A303" s="64"/>
      <c r="B303" s="64"/>
      <c r="C303" s="64"/>
      <c r="D303" s="64"/>
      <c r="E303" s="64"/>
      <c r="F303" s="64"/>
      <c r="G303" s="64"/>
      <c r="H303" s="64"/>
      <c r="I303" s="64"/>
      <c r="J303" s="64"/>
      <c r="K303" s="64"/>
      <c r="L303" s="64"/>
      <c r="M303" s="64"/>
    </row>
    <row r="304" spans="1:13">
      <c r="A304" s="64"/>
      <c r="B304" s="64"/>
      <c r="C304" s="64"/>
      <c r="D304" s="64"/>
      <c r="E304" s="64"/>
      <c r="F304" s="64"/>
      <c r="G304" s="64"/>
      <c r="H304" s="64"/>
      <c r="I304" s="64"/>
      <c r="J304" s="64"/>
      <c r="K304" s="64"/>
      <c r="L304" s="64"/>
      <c r="M304" s="64"/>
    </row>
    <row r="305" spans="1:13">
      <c r="A305" s="64"/>
      <c r="B305" s="64"/>
      <c r="C305" s="64"/>
      <c r="D305" s="64"/>
      <c r="E305" s="64"/>
      <c r="F305" s="64"/>
      <c r="G305" s="64"/>
      <c r="H305" s="64"/>
      <c r="I305" s="64"/>
      <c r="J305" s="64"/>
      <c r="K305" s="64"/>
      <c r="L305" s="64"/>
      <c r="M305" s="64"/>
    </row>
    <row r="306" spans="1:13">
      <c r="A306" s="64"/>
      <c r="B306" s="64"/>
      <c r="C306" s="64"/>
      <c r="D306" s="64"/>
      <c r="E306" s="64"/>
      <c r="F306" s="64"/>
      <c r="G306" s="64"/>
      <c r="H306" s="64"/>
      <c r="I306" s="64"/>
      <c r="J306" s="64"/>
      <c r="K306" s="64"/>
      <c r="L306" s="64"/>
      <c r="M306" s="64"/>
    </row>
    <row r="307" spans="1:13">
      <c r="A307" s="64"/>
      <c r="B307" s="64"/>
      <c r="C307" s="64"/>
      <c r="D307" s="64"/>
      <c r="E307" s="64"/>
      <c r="F307" s="64"/>
      <c r="G307" s="64"/>
      <c r="H307" s="64"/>
      <c r="I307" s="64"/>
      <c r="J307" s="64"/>
      <c r="K307" s="64"/>
      <c r="L307" s="64"/>
      <c r="M307" s="64"/>
    </row>
    <row r="308" spans="1:13">
      <c r="A308" s="64"/>
      <c r="B308" s="64"/>
      <c r="C308" s="64"/>
      <c r="D308" s="64"/>
      <c r="E308" s="64"/>
      <c r="F308" s="64"/>
      <c r="G308" s="64"/>
      <c r="H308" s="64"/>
      <c r="I308" s="64"/>
      <c r="J308" s="64"/>
      <c r="K308" s="64"/>
      <c r="L308" s="64"/>
      <c r="M308" s="64"/>
    </row>
    <row r="309" spans="1:13">
      <c r="A309" s="64"/>
      <c r="B309" s="64"/>
      <c r="C309" s="64"/>
      <c r="D309" s="64"/>
      <c r="E309" s="64"/>
      <c r="F309" s="64"/>
      <c r="G309" s="64"/>
      <c r="H309" s="64"/>
      <c r="I309" s="64"/>
      <c r="J309" s="64"/>
      <c r="K309" s="64"/>
      <c r="L309" s="64"/>
      <c r="M309" s="64"/>
    </row>
    <row r="310" spans="1:13">
      <c r="A310" s="64"/>
      <c r="B310" s="64"/>
      <c r="C310" s="64"/>
      <c r="D310" s="64"/>
      <c r="E310" s="64"/>
      <c r="F310" s="64"/>
      <c r="G310" s="64"/>
      <c r="H310" s="64"/>
      <c r="I310" s="64"/>
      <c r="J310" s="64"/>
      <c r="K310" s="64"/>
      <c r="L310" s="64"/>
      <c r="M310" s="64"/>
    </row>
    <row r="311" spans="1:13">
      <c r="A311" s="64"/>
      <c r="B311" s="64"/>
      <c r="C311" s="64"/>
      <c r="D311" s="64"/>
      <c r="E311" s="64"/>
      <c r="F311" s="64"/>
      <c r="G311" s="64"/>
      <c r="H311" s="64"/>
      <c r="I311" s="64"/>
      <c r="J311" s="64"/>
      <c r="K311" s="64"/>
      <c r="L311" s="64"/>
      <c r="M311" s="64"/>
    </row>
    <row r="312" spans="1:13">
      <c r="A312" s="64"/>
      <c r="B312" s="64"/>
      <c r="C312" s="64"/>
      <c r="D312" s="64"/>
      <c r="E312" s="64"/>
      <c r="F312" s="64"/>
      <c r="G312" s="64"/>
      <c r="H312" s="64"/>
      <c r="I312" s="64"/>
      <c r="J312" s="64"/>
      <c r="K312" s="64"/>
      <c r="L312" s="64"/>
      <c r="M312" s="64"/>
    </row>
    <row r="313" spans="1:13">
      <c r="A313" s="64"/>
      <c r="B313" s="64"/>
      <c r="C313" s="64"/>
      <c r="D313" s="64"/>
      <c r="E313" s="64"/>
      <c r="F313" s="64"/>
      <c r="G313" s="64"/>
      <c r="H313" s="64"/>
      <c r="I313" s="64"/>
      <c r="J313" s="64"/>
      <c r="K313" s="64"/>
      <c r="L313" s="64"/>
      <c r="M313" s="64"/>
    </row>
    <row r="314" spans="1:13">
      <c r="A314" s="64"/>
      <c r="B314" s="64"/>
      <c r="C314" s="64"/>
      <c r="D314" s="64"/>
      <c r="E314" s="64"/>
      <c r="F314" s="64"/>
      <c r="G314" s="64"/>
      <c r="H314" s="64"/>
      <c r="I314" s="64"/>
      <c r="J314" s="64"/>
      <c r="K314" s="64"/>
      <c r="L314" s="64"/>
      <c r="M314" s="64"/>
    </row>
    <row r="315" spans="1:13">
      <c r="A315" s="64"/>
      <c r="B315" s="64"/>
      <c r="C315" s="64"/>
      <c r="D315" s="64"/>
      <c r="E315" s="64"/>
      <c r="F315" s="64"/>
      <c r="G315" s="64"/>
      <c r="H315" s="64"/>
      <c r="I315" s="64"/>
      <c r="J315" s="64"/>
      <c r="K315" s="64"/>
      <c r="L315" s="64"/>
      <c r="M315" s="64"/>
    </row>
    <row r="316" spans="1:13">
      <c r="A316" s="64"/>
      <c r="B316" s="64"/>
      <c r="C316" s="64"/>
      <c r="D316" s="64"/>
      <c r="E316" s="64"/>
      <c r="F316" s="64"/>
      <c r="G316" s="64"/>
      <c r="H316" s="64"/>
      <c r="I316" s="64"/>
      <c r="J316" s="64"/>
      <c r="K316" s="64"/>
      <c r="L316" s="64"/>
      <c r="M316" s="64"/>
    </row>
    <row r="317" spans="1:13">
      <c r="A317" s="64"/>
      <c r="B317" s="64"/>
      <c r="C317" s="64"/>
      <c r="D317" s="64"/>
      <c r="E317" s="64"/>
      <c r="F317" s="64"/>
      <c r="G317" s="64"/>
      <c r="H317" s="64"/>
      <c r="I317" s="64"/>
      <c r="J317" s="64"/>
      <c r="K317" s="64"/>
      <c r="L317" s="64"/>
      <c r="M317" s="64"/>
    </row>
    <row r="318" spans="1:13">
      <c r="A318" s="64"/>
      <c r="B318" s="64"/>
      <c r="C318" s="64"/>
      <c r="D318" s="64"/>
      <c r="E318" s="64"/>
      <c r="F318" s="64"/>
      <c r="G318" s="64"/>
      <c r="H318" s="64"/>
      <c r="I318" s="64"/>
      <c r="J318" s="64"/>
      <c r="K318" s="64"/>
      <c r="L318" s="64"/>
      <c r="M318" s="64"/>
    </row>
    <row r="319" spans="1:13">
      <c r="A319" s="64"/>
      <c r="B319" s="64"/>
      <c r="C319" s="64"/>
      <c r="D319" s="64"/>
      <c r="E319" s="64"/>
      <c r="F319" s="64"/>
      <c r="G319" s="64"/>
      <c r="H319" s="64"/>
      <c r="I319" s="64"/>
      <c r="J319" s="64"/>
      <c r="K319" s="64"/>
      <c r="L319" s="64"/>
      <c r="M319" s="64"/>
    </row>
    <row r="320" spans="1:13">
      <c r="A320" s="64"/>
      <c r="B320" s="64"/>
      <c r="C320" s="64"/>
      <c r="D320" s="64"/>
      <c r="E320" s="64"/>
      <c r="F320" s="64"/>
      <c r="G320" s="64"/>
      <c r="H320" s="64"/>
      <c r="I320" s="64"/>
      <c r="J320" s="64"/>
      <c r="K320" s="64"/>
      <c r="L320" s="64"/>
      <c r="M320" s="64"/>
    </row>
    <row r="321" spans="1:13">
      <c r="A321" s="64"/>
      <c r="B321" s="64"/>
      <c r="C321" s="64"/>
      <c r="D321" s="64"/>
      <c r="E321" s="64"/>
      <c r="F321" s="64"/>
      <c r="G321" s="64"/>
      <c r="H321" s="64"/>
      <c r="I321" s="64"/>
      <c r="J321" s="64"/>
      <c r="K321" s="64"/>
      <c r="L321" s="64"/>
      <c r="M321" s="64"/>
    </row>
    <row r="322" spans="1:13">
      <c r="A322" s="64"/>
      <c r="B322" s="64"/>
      <c r="C322" s="64"/>
      <c r="D322" s="64"/>
      <c r="E322" s="64"/>
      <c r="F322" s="64"/>
      <c r="G322" s="64"/>
      <c r="H322" s="64"/>
      <c r="I322" s="64"/>
      <c r="J322" s="64"/>
      <c r="K322" s="64"/>
      <c r="L322" s="64"/>
      <c r="M322" s="64"/>
    </row>
    <row r="323" spans="1:13">
      <c r="A323" s="64"/>
      <c r="B323" s="64"/>
      <c r="C323" s="64"/>
      <c r="D323" s="64"/>
      <c r="E323" s="64"/>
      <c r="F323" s="64"/>
      <c r="G323" s="64"/>
      <c r="H323" s="64"/>
      <c r="I323" s="64"/>
      <c r="J323" s="64"/>
      <c r="K323" s="64"/>
      <c r="L323" s="64"/>
      <c r="M323" s="64"/>
    </row>
    <row r="324" spans="1:13">
      <c r="A324" s="64"/>
      <c r="B324" s="64"/>
      <c r="C324" s="64"/>
      <c r="D324" s="64"/>
      <c r="E324" s="64"/>
      <c r="F324" s="64"/>
      <c r="G324" s="64"/>
      <c r="H324" s="64"/>
      <c r="I324" s="64"/>
      <c r="J324" s="64"/>
      <c r="K324" s="64"/>
      <c r="L324" s="64"/>
      <c r="M324" s="64"/>
    </row>
    <row r="325" spans="1:13">
      <c r="A325" s="64"/>
      <c r="B325" s="64"/>
      <c r="C325" s="64"/>
      <c r="D325" s="64"/>
      <c r="E325" s="64"/>
      <c r="F325" s="64"/>
      <c r="G325" s="64"/>
      <c r="H325" s="64"/>
      <c r="I325" s="64"/>
      <c r="J325" s="64"/>
      <c r="K325" s="64"/>
      <c r="L325" s="64"/>
      <c r="M325" s="64"/>
    </row>
    <row r="326" spans="1:13">
      <c r="A326" s="64"/>
      <c r="B326" s="64"/>
      <c r="C326" s="64"/>
      <c r="D326" s="64"/>
      <c r="E326" s="64"/>
      <c r="F326" s="64"/>
      <c r="G326" s="64"/>
      <c r="H326" s="64"/>
      <c r="I326" s="64"/>
      <c r="J326" s="64"/>
      <c r="K326" s="64"/>
      <c r="L326" s="64"/>
      <c r="M326" s="64"/>
    </row>
    <row r="327" spans="1:13">
      <c r="A327" s="64"/>
      <c r="B327" s="64"/>
      <c r="C327" s="64"/>
      <c r="D327" s="64"/>
      <c r="E327" s="64"/>
      <c r="F327" s="64"/>
      <c r="G327" s="64"/>
      <c r="H327" s="64"/>
      <c r="I327" s="64"/>
      <c r="J327" s="64"/>
      <c r="K327" s="64"/>
      <c r="L327" s="64"/>
      <c r="M327" s="64"/>
    </row>
  </sheetData>
  <sheetProtection algorithmName="SHA-512" hashValue="6dPNBd8+GNom/gzt7G3M6ZJglUQmK9SiQCKipFBB+Q/YP8Ix6JcdwOTtklNHEgcz/xEvueNU+Ma8aisyd0o4XQ==" saltValue="tBE4Z/MkAkbAa5dlaAYB7g==" spinCount="100000" sheet="1" objects="1" scenarios="1"/>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M71"/>
  <sheetViews>
    <sheetView zoomScale="70" zoomScaleNormal="70" workbookViewId="0">
      <pane ySplit="2" topLeftCell="A54" activePane="bottomLeft" state="frozen"/>
      <selection pane="bottomLeft"/>
    </sheetView>
  </sheetViews>
  <sheetFormatPr defaultColWidth="8.6640625" defaultRowHeight="14.4"/>
  <cols>
    <col min="1" max="1" width="86.33203125" style="66" bestFit="1" customWidth="1"/>
    <col min="2" max="2" width="26.5546875" style="66" customWidth="1"/>
    <col min="3" max="3" width="15.6640625" style="66" bestFit="1" customWidth="1"/>
    <col min="4" max="4" width="16" style="66" customWidth="1"/>
    <col min="5" max="5" width="15.33203125" style="66" customWidth="1"/>
    <col min="6" max="7" width="11.6640625" style="66" bestFit="1" customWidth="1"/>
    <col min="8" max="8" width="11.44140625" style="66" customWidth="1"/>
    <col min="9" max="9" width="19.6640625" style="66" customWidth="1"/>
    <col min="10" max="10" width="14.33203125" style="66" customWidth="1"/>
    <col min="11" max="16384" width="8.6640625" style="66"/>
  </cols>
  <sheetData>
    <row r="1" spans="1:9" ht="33.6">
      <c r="A1" s="65" t="s">
        <v>310</v>
      </c>
      <c r="B1" s="174"/>
      <c r="C1" s="174"/>
      <c r="D1" s="174"/>
      <c r="E1" s="174"/>
      <c r="F1" s="174"/>
      <c r="G1" s="174"/>
      <c r="H1" s="174"/>
      <c r="I1" s="174"/>
    </row>
    <row r="2" spans="1:9">
      <c r="A2" s="67" t="s">
        <v>311</v>
      </c>
      <c r="B2" s="67" t="s">
        <v>312</v>
      </c>
      <c r="C2" s="67" t="s">
        <v>313</v>
      </c>
      <c r="D2" s="174"/>
      <c r="E2" s="174"/>
      <c r="F2" s="174"/>
      <c r="G2" s="174"/>
      <c r="H2" s="174"/>
      <c r="I2" s="174"/>
    </row>
    <row r="3" spans="1:9">
      <c r="A3" s="68" t="s">
        <v>314</v>
      </c>
      <c r="B3" s="69"/>
      <c r="C3" s="175"/>
      <c r="D3" s="175"/>
      <c r="E3" s="175"/>
      <c r="F3" s="175"/>
      <c r="G3" s="175"/>
      <c r="H3" s="175"/>
      <c r="I3" s="175"/>
    </row>
    <row r="4" spans="1:9">
      <c r="A4" s="70" t="s">
        <v>315</v>
      </c>
      <c r="B4" s="71" t="s">
        <v>316</v>
      </c>
      <c r="C4" s="174"/>
      <c r="D4" s="174"/>
      <c r="E4" s="174"/>
      <c r="F4" s="174"/>
      <c r="G4" s="174"/>
      <c r="H4" s="174"/>
      <c r="I4" s="174"/>
    </row>
    <row r="5" spans="1:9">
      <c r="A5" s="70" t="s">
        <v>317</v>
      </c>
      <c r="B5" s="71" t="s">
        <v>318</v>
      </c>
      <c r="C5" s="174"/>
      <c r="D5" s="174"/>
      <c r="E5" s="174"/>
      <c r="F5" s="174"/>
      <c r="G5" s="174"/>
      <c r="H5" s="174"/>
      <c r="I5" s="174"/>
    </row>
    <row r="6" spans="1:9">
      <c r="A6" s="176" t="s">
        <v>319</v>
      </c>
      <c r="B6" s="72" t="s">
        <v>320</v>
      </c>
      <c r="C6" s="174"/>
      <c r="D6" s="174"/>
      <c r="E6" s="174"/>
      <c r="F6" s="174"/>
      <c r="G6" s="174"/>
      <c r="H6" s="174"/>
      <c r="I6" s="174"/>
    </row>
    <row r="7" spans="1:9">
      <c r="A7" s="174"/>
      <c r="B7" s="73"/>
      <c r="C7" s="174"/>
      <c r="D7" s="174"/>
      <c r="E7" s="174"/>
      <c r="F7" s="174"/>
      <c r="G7" s="174"/>
      <c r="H7" s="174"/>
      <c r="I7" s="174"/>
    </row>
    <row r="8" spans="1:9">
      <c r="A8" s="68" t="s">
        <v>321</v>
      </c>
      <c r="B8" s="69"/>
      <c r="C8" s="175"/>
      <c r="D8" s="175"/>
      <c r="E8" s="175"/>
      <c r="F8" s="175"/>
      <c r="G8" s="175"/>
      <c r="H8" s="175"/>
      <c r="I8" s="175"/>
    </row>
    <row r="9" spans="1:9">
      <c r="A9" s="74" t="s">
        <v>322</v>
      </c>
      <c r="B9" s="75" t="s">
        <v>323</v>
      </c>
      <c r="C9" s="70" t="s">
        <v>324</v>
      </c>
      <c r="D9" s="70" t="s">
        <v>158</v>
      </c>
      <c r="E9" s="174"/>
      <c r="F9" s="174"/>
      <c r="G9" s="174"/>
      <c r="H9" s="174"/>
      <c r="I9" s="174"/>
    </row>
    <row r="10" spans="1:9">
      <c r="A10" s="74" t="s">
        <v>325</v>
      </c>
      <c r="B10" s="75" t="s">
        <v>323</v>
      </c>
      <c r="C10" s="70" t="s">
        <v>324</v>
      </c>
      <c r="D10" s="70" t="s">
        <v>158</v>
      </c>
      <c r="E10" s="174"/>
      <c r="F10" s="174"/>
      <c r="G10" s="174"/>
      <c r="H10" s="174"/>
      <c r="I10" s="174"/>
    </row>
    <row r="11" spans="1:9">
      <c r="A11" s="74" t="s">
        <v>326</v>
      </c>
      <c r="B11" s="75" t="s">
        <v>327</v>
      </c>
      <c r="C11" s="70" t="s">
        <v>328</v>
      </c>
      <c r="D11" s="174"/>
      <c r="E11" s="174"/>
      <c r="F11" s="174"/>
      <c r="G11" s="174"/>
      <c r="H11" s="174"/>
      <c r="I11" s="174"/>
    </row>
    <row r="12" spans="1:9" ht="28.8">
      <c r="A12" s="76" t="s">
        <v>329</v>
      </c>
      <c r="B12" s="75" t="s">
        <v>320</v>
      </c>
      <c r="C12" s="70" t="s">
        <v>324</v>
      </c>
      <c r="D12" s="174"/>
      <c r="E12" s="174"/>
      <c r="F12" s="174"/>
      <c r="G12" s="174"/>
      <c r="H12" s="174"/>
      <c r="I12" s="174"/>
    </row>
    <row r="13" spans="1:9">
      <c r="A13" s="74" t="s">
        <v>330</v>
      </c>
      <c r="B13" s="75" t="s">
        <v>327</v>
      </c>
      <c r="C13" s="70" t="s">
        <v>328</v>
      </c>
      <c r="D13" s="174"/>
      <c r="E13" s="174"/>
      <c r="F13" s="174"/>
      <c r="G13" s="174"/>
      <c r="H13" s="174"/>
      <c r="I13" s="174"/>
    </row>
    <row r="14" spans="1:9">
      <c r="A14" s="77" t="s">
        <v>331</v>
      </c>
      <c r="B14" s="78" t="s">
        <v>327</v>
      </c>
      <c r="C14" s="77" t="s">
        <v>328</v>
      </c>
      <c r="D14" s="174"/>
      <c r="E14" s="174"/>
      <c r="F14" s="174"/>
      <c r="G14" s="174"/>
      <c r="H14" s="174"/>
      <c r="I14" s="174"/>
    </row>
    <row r="15" spans="1:9">
      <c r="A15" s="315" t="s">
        <v>332</v>
      </c>
      <c r="B15" s="316" t="s">
        <v>320</v>
      </c>
      <c r="C15" s="176"/>
      <c r="D15" s="79" t="s">
        <v>333</v>
      </c>
      <c r="E15" s="79" t="s">
        <v>334</v>
      </c>
      <c r="F15" s="79" t="s">
        <v>335</v>
      </c>
      <c r="G15" s="174"/>
      <c r="H15" s="174"/>
      <c r="I15" s="174"/>
    </row>
    <row r="16" spans="1:9">
      <c r="A16" s="315"/>
      <c r="B16" s="316"/>
      <c r="C16" s="80" t="s">
        <v>18</v>
      </c>
      <c r="D16" s="70" t="s">
        <v>324</v>
      </c>
      <c r="E16" s="70" t="s">
        <v>324</v>
      </c>
      <c r="F16" s="70" t="s">
        <v>324</v>
      </c>
      <c r="G16" s="174"/>
      <c r="H16" s="174"/>
      <c r="I16" s="174"/>
    </row>
    <row r="17" spans="1:9">
      <c r="A17" s="315"/>
      <c r="B17" s="316"/>
      <c r="C17" s="80" t="s">
        <v>20</v>
      </c>
      <c r="D17" s="70" t="s">
        <v>324</v>
      </c>
      <c r="E17" s="70" t="s">
        <v>324</v>
      </c>
      <c r="F17" s="70" t="s">
        <v>324</v>
      </c>
      <c r="G17" s="174"/>
      <c r="H17" s="174"/>
      <c r="I17" s="174"/>
    </row>
    <row r="18" spans="1:9" ht="45" customHeight="1">
      <c r="A18" s="315" t="s">
        <v>336</v>
      </c>
      <c r="B18" s="317" t="s">
        <v>337</v>
      </c>
      <c r="C18" s="70" t="s">
        <v>33</v>
      </c>
      <c r="D18" s="71" t="s">
        <v>26</v>
      </c>
      <c r="E18" s="71" t="s">
        <v>27</v>
      </c>
      <c r="F18" s="71" t="s">
        <v>28</v>
      </c>
      <c r="G18" s="71" t="s">
        <v>29</v>
      </c>
      <c r="H18" s="71" t="s">
        <v>30</v>
      </c>
      <c r="I18" s="70" t="s">
        <v>338</v>
      </c>
    </row>
    <row r="19" spans="1:9" ht="43.2">
      <c r="A19" s="315"/>
      <c r="B19" s="317"/>
      <c r="C19" s="77" t="s">
        <v>339</v>
      </c>
      <c r="D19" s="70" t="s">
        <v>324</v>
      </c>
      <c r="E19" s="70" t="s">
        <v>324</v>
      </c>
      <c r="F19" s="70" t="s">
        <v>324</v>
      </c>
      <c r="G19" s="70" t="s">
        <v>324</v>
      </c>
      <c r="H19" s="70" t="s">
        <v>324</v>
      </c>
      <c r="I19" s="70" t="s">
        <v>324</v>
      </c>
    </row>
    <row r="20" spans="1:9">
      <c r="A20" s="81" t="s">
        <v>340</v>
      </c>
      <c r="B20" s="82" t="s">
        <v>320</v>
      </c>
      <c r="C20" s="70" t="s">
        <v>324</v>
      </c>
      <c r="D20" s="174"/>
      <c r="E20" s="174"/>
      <c r="F20" s="174"/>
      <c r="G20" s="174"/>
      <c r="H20" s="174"/>
      <c r="I20" s="174"/>
    </row>
    <row r="21" spans="1:9">
      <c r="A21" s="81" t="s">
        <v>341</v>
      </c>
      <c r="B21" s="82" t="s">
        <v>320</v>
      </c>
      <c r="C21" s="70" t="s">
        <v>324</v>
      </c>
      <c r="D21" s="174"/>
      <c r="E21" s="174"/>
      <c r="F21" s="174"/>
      <c r="G21" s="174"/>
      <c r="H21" s="174"/>
      <c r="I21" s="174"/>
    </row>
    <row r="22" spans="1:9">
      <c r="A22" s="81" t="s">
        <v>342</v>
      </c>
      <c r="B22" s="82" t="s">
        <v>320</v>
      </c>
      <c r="C22" s="70" t="s">
        <v>324</v>
      </c>
      <c r="D22" s="174"/>
      <c r="E22" s="174"/>
      <c r="F22" s="174"/>
      <c r="G22" s="174"/>
      <c r="H22" s="174"/>
      <c r="I22" s="174"/>
    </row>
    <row r="24" spans="1:9">
      <c r="A24" s="68" t="s">
        <v>343</v>
      </c>
      <c r="B24" s="175"/>
      <c r="C24" s="175"/>
      <c r="D24" s="175"/>
      <c r="E24" s="175"/>
      <c r="F24" s="175"/>
      <c r="G24" s="175"/>
      <c r="H24" s="175"/>
      <c r="I24" s="175"/>
    </row>
    <row r="25" spans="1:9" ht="77.099999999999994" customHeight="1">
      <c r="A25" s="74" t="s">
        <v>344</v>
      </c>
      <c r="B25" s="83" t="s">
        <v>345</v>
      </c>
      <c r="C25" s="77" t="s">
        <v>328</v>
      </c>
      <c r="D25" s="174"/>
      <c r="E25" s="174"/>
      <c r="F25" s="174"/>
      <c r="G25" s="174"/>
      <c r="H25" s="174"/>
      <c r="I25" s="174"/>
    </row>
    <row r="26" spans="1:9" ht="28.8">
      <c r="A26" s="74" t="s">
        <v>346</v>
      </c>
      <c r="B26" s="78" t="s">
        <v>327</v>
      </c>
      <c r="C26" s="177" t="s">
        <v>166</v>
      </c>
      <c r="D26" s="177" t="s">
        <v>347</v>
      </c>
      <c r="E26" s="177" t="s">
        <v>156</v>
      </c>
      <c r="F26" s="174"/>
      <c r="G26" s="174"/>
      <c r="H26" s="174"/>
      <c r="I26" s="174"/>
    </row>
    <row r="27" spans="1:9">
      <c r="A27" s="74" t="s">
        <v>42</v>
      </c>
      <c r="B27" s="78" t="s">
        <v>327</v>
      </c>
      <c r="C27" s="177" t="s">
        <v>348</v>
      </c>
      <c r="D27" s="174"/>
      <c r="E27" s="174"/>
      <c r="F27" s="174"/>
      <c r="G27" s="174"/>
      <c r="H27" s="174"/>
      <c r="I27" s="174"/>
    </row>
    <row r="28" spans="1:9">
      <c r="A28" s="74" t="s">
        <v>114</v>
      </c>
      <c r="B28" s="78" t="s">
        <v>327</v>
      </c>
      <c r="C28" s="177" t="s">
        <v>348</v>
      </c>
      <c r="D28" s="174"/>
      <c r="E28" s="174"/>
      <c r="F28" s="174"/>
      <c r="G28" s="174"/>
      <c r="H28" s="174"/>
      <c r="I28" s="174"/>
    </row>
    <row r="29" spans="1:9" ht="43.2">
      <c r="A29" s="74" t="s">
        <v>115</v>
      </c>
      <c r="B29" s="78" t="s">
        <v>327</v>
      </c>
      <c r="C29" s="177" t="s">
        <v>188</v>
      </c>
      <c r="D29" s="177" t="s">
        <v>167</v>
      </c>
      <c r="E29" s="177" t="s">
        <v>349</v>
      </c>
      <c r="F29" s="177" t="s">
        <v>156</v>
      </c>
      <c r="G29" s="174"/>
      <c r="H29" s="174"/>
      <c r="I29" s="174"/>
    </row>
    <row r="30" spans="1:9" ht="43.2">
      <c r="A30" s="74" t="s">
        <v>350</v>
      </c>
      <c r="B30" s="78" t="s">
        <v>327</v>
      </c>
      <c r="C30" s="177" t="s">
        <v>195</v>
      </c>
      <c r="D30" s="177" t="s">
        <v>168</v>
      </c>
      <c r="E30" s="177" t="s">
        <v>182</v>
      </c>
      <c r="F30" s="177" t="s">
        <v>156</v>
      </c>
      <c r="G30" s="174"/>
      <c r="H30" s="174"/>
      <c r="I30" s="174"/>
    </row>
    <row r="31" spans="1:9" ht="43.2">
      <c r="A31" s="74" t="s">
        <v>117</v>
      </c>
      <c r="B31" s="78" t="s">
        <v>327</v>
      </c>
      <c r="C31" s="177" t="s">
        <v>195</v>
      </c>
      <c r="D31" s="177" t="s">
        <v>168</v>
      </c>
      <c r="E31" s="177" t="s">
        <v>182</v>
      </c>
      <c r="F31" s="177" t="s">
        <v>156</v>
      </c>
      <c r="G31" s="174"/>
      <c r="H31" s="174"/>
      <c r="I31" s="174"/>
    </row>
    <row r="32" spans="1:9" ht="43.2">
      <c r="A32" s="74" t="s">
        <v>351</v>
      </c>
      <c r="B32" s="78" t="s">
        <v>327</v>
      </c>
      <c r="C32" s="177" t="s">
        <v>195</v>
      </c>
      <c r="D32" s="177" t="s">
        <v>168</v>
      </c>
      <c r="E32" s="177" t="s">
        <v>182</v>
      </c>
      <c r="F32" s="177" t="s">
        <v>156</v>
      </c>
      <c r="G32" s="174"/>
      <c r="H32" s="174"/>
      <c r="I32" s="174"/>
    </row>
    <row r="33" spans="1:10">
      <c r="A33" s="74" t="s">
        <v>119</v>
      </c>
      <c r="B33" s="78" t="s">
        <v>327</v>
      </c>
      <c r="C33" s="177" t="s">
        <v>169</v>
      </c>
      <c r="D33" s="177" t="s">
        <v>170</v>
      </c>
      <c r="E33" s="177" t="s">
        <v>189</v>
      </c>
      <c r="F33" s="177" t="s">
        <v>352</v>
      </c>
      <c r="G33" s="177" t="s">
        <v>156</v>
      </c>
      <c r="H33" s="174"/>
      <c r="I33" s="174"/>
      <c r="J33" s="174"/>
    </row>
    <row r="34" spans="1:10" ht="43.2">
      <c r="A34" s="74" t="s">
        <v>120</v>
      </c>
      <c r="B34" s="75" t="s">
        <v>353</v>
      </c>
      <c r="C34" s="74" t="s">
        <v>354</v>
      </c>
      <c r="D34" s="177" t="s">
        <v>355</v>
      </c>
      <c r="E34" s="177" t="s">
        <v>356</v>
      </c>
      <c r="F34" s="177" t="s">
        <v>357</v>
      </c>
      <c r="G34" s="177" t="s">
        <v>358</v>
      </c>
      <c r="H34" s="177" t="s">
        <v>359</v>
      </c>
      <c r="I34" s="177" t="s">
        <v>360</v>
      </c>
      <c r="J34" s="174"/>
    </row>
    <row r="35" spans="1:10">
      <c r="A35" s="74" t="s">
        <v>121</v>
      </c>
      <c r="B35" s="78" t="s">
        <v>327</v>
      </c>
      <c r="C35" s="177" t="s">
        <v>169</v>
      </c>
      <c r="D35" s="177" t="s">
        <v>170</v>
      </c>
      <c r="E35" s="177" t="s">
        <v>189</v>
      </c>
      <c r="F35" s="177" t="s">
        <v>352</v>
      </c>
      <c r="G35" s="177" t="s">
        <v>156</v>
      </c>
      <c r="H35" s="174"/>
      <c r="I35" s="174"/>
      <c r="J35" s="174"/>
    </row>
    <row r="36" spans="1:10" ht="43.2">
      <c r="A36" s="74" t="s">
        <v>120</v>
      </c>
      <c r="B36" s="75" t="s">
        <v>353</v>
      </c>
      <c r="C36" s="74" t="s">
        <v>354</v>
      </c>
      <c r="D36" s="74" t="s">
        <v>355</v>
      </c>
      <c r="E36" s="74" t="s">
        <v>356</v>
      </c>
      <c r="F36" s="177" t="s">
        <v>357</v>
      </c>
      <c r="G36" s="177" t="s">
        <v>358</v>
      </c>
      <c r="H36" s="177" t="s">
        <v>359</v>
      </c>
      <c r="I36" s="177" t="s">
        <v>360</v>
      </c>
      <c r="J36" s="174"/>
    </row>
    <row r="37" spans="1:10">
      <c r="A37" s="74" t="s">
        <v>122</v>
      </c>
      <c r="B37" s="75" t="s">
        <v>320</v>
      </c>
      <c r="C37" s="177" t="s">
        <v>324</v>
      </c>
      <c r="D37" s="174"/>
      <c r="E37" s="174"/>
      <c r="F37" s="174"/>
      <c r="G37" s="174"/>
      <c r="H37" s="174"/>
      <c r="I37" s="174"/>
      <c r="J37" s="174"/>
    </row>
    <row r="38" spans="1:10" ht="28.8">
      <c r="A38" s="74" t="s">
        <v>361</v>
      </c>
      <c r="B38" s="75" t="s">
        <v>353</v>
      </c>
      <c r="C38" s="177" t="s">
        <v>362</v>
      </c>
      <c r="D38" s="177" t="s">
        <v>363</v>
      </c>
      <c r="E38" s="177" t="s">
        <v>364</v>
      </c>
      <c r="F38" s="177" t="s">
        <v>365</v>
      </c>
      <c r="G38" s="178"/>
      <c r="H38" s="178"/>
      <c r="I38" s="178"/>
      <c r="J38" s="178"/>
    </row>
    <row r="39" spans="1:10">
      <c r="A39" s="178"/>
      <c r="B39" s="178"/>
      <c r="C39" s="179"/>
      <c r="D39" s="179"/>
      <c r="E39" s="179"/>
      <c r="F39" s="179"/>
      <c r="G39" s="179"/>
      <c r="H39" s="179"/>
      <c r="I39" s="178"/>
      <c r="J39" s="178"/>
    </row>
    <row r="40" spans="1:10">
      <c r="A40" s="68" t="s">
        <v>49</v>
      </c>
      <c r="B40" s="175"/>
      <c r="C40" s="175"/>
      <c r="D40" s="175"/>
      <c r="E40" s="175"/>
      <c r="F40" s="175"/>
      <c r="G40" s="175"/>
      <c r="H40" s="175"/>
      <c r="I40" s="175"/>
      <c r="J40" s="178"/>
    </row>
    <row r="41" spans="1:10">
      <c r="A41" s="81" t="s">
        <v>366</v>
      </c>
      <c r="B41" s="78" t="s">
        <v>327</v>
      </c>
      <c r="C41" s="180" t="s">
        <v>348</v>
      </c>
      <c r="D41" s="179"/>
      <c r="E41" s="179"/>
      <c r="F41" s="179"/>
      <c r="G41" s="179"/>
      <c r="H41" s="179"/>
      <c r="I41" s="178"/>
      <c r="J41" s="178"/>
    </row>
    <row r="42" spans="1:10">
      <c r="A42" s="84" t="s">
        <v>51</v>
      </c>
      <c r="B42" s="78" t="s">
        <v>327</v>
      </c>
      <c r="C42" s="74" t="s">
        <v>155</v>
      </c>
      <c r="D42" s="74" t="s">
        <v>189</v>
      </c>
      <c r="E42" s="74" t="s">
        <v>170</v>
      </c>
      <c r="F42" s="74" t="s">
        <v>169</v>
      </c>
      <c r="G42" s="74" t="s">
        <v>159</v>
      </c>
      <c r="H42" s="179"/>
      <c r="I42" s="178"/>
      <c r="J42" s="178"/>
    </row>
    <row r="43" spans="1:10">
      <c r="A43" s="85" t="s">
        <v>125</v>
      </c>
      <c r="B43" s="78" t="s">
        <v>327</v>
      </c>
      <c r="C43" s="181" t="s">
        <v>328</v>
      </c>
      <c r="D43" s="174"/>
      <c r="E43" s="174"/>
      <c r="F43" s="174"/>
      <c r="G43" s="174"/>
      <c r="H43" s="174"/>
      <c r="I43" s="174"/>
      <c r="J43" s="174"/>
    </row>
    <row r="44" spans="1:10">
      <c r="A44" s="74" t="s">
        <v>126</v>
      </c>
      <c r="B44" s="78" t="s">
        <v>327</v>
      </c>
      <c r="C44" s="181" t="s">
        <v>328</v>
      </c>
      <c r="D44" s="174"/>
      <c r="E44" s="174"/>
      <c r="F44" s="174"/>
      <c r="G44" s="174"/>
      <c r="H44" s="174"/>
      <c r="I44" s="174"/>
      <c r="J44" s="174"/>
    </row>
    <row r="45" spans="1:10">
      <c r="A45" s="81" t="s">
        <v>127</v>
      </c>
      <c r="B45" s="78" t="s">
        <v>327</v>
      </c>
      <c r="C45" s="181" t="s">
        <v>328</v>
      </c>
      <c r="D45" s="174"/>
      <c r="E45" s="174"/>
      <c r="F45" s="174"/>
      <c r="G45" s="174"/>
      <c r="H45" s="174"/>
      <c r="I45" s="174"/>
      <c r="J45" s="174"/>
    </row>
    <row r="46" spans="1:10">
      <c r="A46" s="174" t="s">
        <v>128</v>
      </c>
      <c r="B46" s="78" t="s">
        <v>327</v>
      </c>
      <c r="C46" s="181" t="s">
        <v>328</v>
      </c>
      <c r="D46" s="174"/>
      <c r="E46" s="174"/>
      <c r="F46" s="174"/>
      <c r="G46" s="174"/>
      <c r="H46" s="174"/>
      <c r="I46" s="174"/>
      <c r="J46" s="174"/>
    </row>
    <row r="47" spans="1:10">
      <c r="A47" s="84" t="s">
        <v>129</v>
      </c>
      <c r="B47" s="78" t="s">
        <v>327</v>
      </c>
      <c r="C47" s="181" t="s">
        <v>328</v>
      </c>
      <c r="D47" s="174"/>
      <c r="E47" s="174"/>
      <c r="F47" s="174"/>
      <c r="G47" s="174"/>
      <c r="H47" s="174"/>
      <c r="I47" s="174"/>
      <c r="J47" s="174"/>
    </row>
    <row r="49" spans="1:13">
      <c r="A49" s="68" t="s">
        <v>367</v>
      </c>
      <c r="B49" s="175"/>
      <c r="C49" s="175"/>
      <c r="D49" s="175"/>
      <c r="E49" s="175"/>
      <c r="F49" s="175"/>
      <c r="G49" s="175"/>
      <c r="H49" s="175"/>
      <c r="I49" s="175"/>
      <c r="J49" s="174"/>
      <c r="K49" s="174"/>
      <c r="L49" s="174"/>
      <c r="M49" s="174"/>
    </row>
    <row r="50" spans="1:13">
      <c r="A50" s="74" t="s">
        <v>130</v>
      </c>
      <c r="B50" s="78" t="s">
        <v>327</v>
      </c>
      <c r="C50" s="177" t="s">
        <v>328</v>
      </c>
      <c r="D50" s="174"/>
      <c r="E50" s="174"/>
      <c r="F50" s="174"/>
      <c r="G50" s="174"/>
      <c r="H50" s="174"/>
      <c r="I50" s="174"/>
      <c r="J50" s="174"/>
      <c r="K50" s="174"/>
      <c r="L50" s="174"/>
      <c r="M50" s="174"/>
    </row>
    <row r="51" spans="1:13">
      <c r="A51" s="74" t="s">
        <v>368</v>
      </c>
      <c r="B51" s="78" t="s">
        <v>327</v>
      </c>
      <c r="C51" s="86" t="s">
        <v>172</v>
      </c>
      <c r="D51" s="182" t="s">
        <v>183</v>
      </c>
      <c r="E51" s="86" t="s">
        <v>190</v>
      </c>
      <c r="F51" s="86" t="s">
        <v>156</v>
      </c>
      <c r="G51" s="174"/>
      <c r="H51" s="174"/>
      <c r="I51" s="174"/>
      <c r="J51" s="174"/>
      <c r="K51" s="174"/>
      <c r="L51" s="174"/>
      <c r="M51" s="174"/>
    </row>
    <row r="52" spans="1:13" ht="28.8">
      <c r="A52" s="74" t="s">
        <v>369</v>
      </c>
      <c r="B52" s="78" t="s">
        <v>327</v>
      </c>
      <c r="C52" s="87" t="s">
        <v>157</v>
      </c>
      <c r="D52" s="87" t="s">
        <v>370</v>
      </c>
      <c r="E52" s="87" t="s">
        <v>371</v>
      </c>
      <c r="F52" s="178"/>
      <c r="G52" s="174"/>
      <c r="H52" s="174"/>
      <c r="I52" s="174"/>
      <c r="J52" s="174"/>
      <c r="K52" s="174"/>
      <c r="L52" s="174"/>
      <c r="M52" s="174"/>
    </row>
    <row r="54" spans="1:13">
      <c r="A54" s="68" t="s">
        <v>372</v>
      </c>
      <c r="B54" s="175"/>
      <c r="C54" s="175"/>
      <c r="D54" s="175"/>
      <c r="E54" s="175"/>
      <c r="F54" s="175"/>
      <c r="G54" s="175"/>
      <c r="H54" s="175"/>
      <c r="I54" s="175"/>
      <c r="J54" s="174"/>
      <c r="K54" s="174"/>
      <c r="L54" s="174"/>
      <c r="M54" s="174"/>
    </row>
    <row r="55" spans="1:13" ht="28.8">
      <c r="A55" s="77" t="s">
        <v>133</v>
      </c>
      <c r="B55" s="78" t="s">
        <v>327</v>
      </c>
      <c r="C55" s="183" t="s">
        <v>328</v>
      </c>
      <c r="D55" s="174"/>
      <c r="E55" s="174"/>
      <c r="F55" s="174"/>
      <c r="G55" s="174"/>
      <c r="H55" s="174"/>
      <c r="I55" s="174"/>
      <c r="J55" s="174"/>
      <c r="K55" s="174"/>
      <c r="L55" s="174"/>
      <c r="M55" s="174"/>
    </row>
    <row r="56" spans="1:13">
      <c r="A56" s="184" t="s">
        <v>134</v>
      </c>
      <c r="B56" s="78" t="s">
        <v>327</v>
      </c>
      <c r="C56" s="177" t="s">
        <v>328</v>
      </c>
      <c r="D56" s="174"/>
      <c r="E56" s="174"/>
      <c r="F56" s="174"/>
      <c r="G56" s="174"/>
      <c r="H56" s="174"/>
      <c r="I56" s="174"/>
      <c r="J56" s="174"/>
      <c r="K56" s="174"/>
      <c r="L56" s="174"/>
      <c r="M56" s="174"/>
    </row>
    <row r="57" spans="1:13">
      <c r="A57" s="77" t="s">
        <v>135</v>
      </c>
      <c r="B57" s="78" t="s">
        <v>327</v>
      </c>
      <c r="C57" s="177" t="s">
        <v>328</v>
      </c>
      <c r="D57" s="174"/>
      <c r="E57" s="174"/>
      <c r="F57" s="174"/>
      <c r="G57" s="174"/>
      <c r="H57" s="174"/>
      <c r="I57" s="174"/>
      <c r="J57" s="174"/>
      <c r="K57" s="174"/>
      <c r="L57" s="174"/>
      <c r="M57" s="174"/>
    </row>
    <row r="58" spans="1:13">
      <c r="A58" s="81" t="s">
        <v>136</v>
      </c>
      <c r="B58" s="78" t="s">
        <v>327</v>
      </c>
      <c r="C58" s="177" t="s">
        <v>328</v>
      </c>
      <c r="D58" s="174"/>
      <c r="E58" s="174"/>
      <c r="F58" s="174"/>
      <c r="G58" s="174"/>
      <c r="H58" s="174"/>
      <c r="I58" s="174"/>
      <c r="J58" s="174"/>
      <c r="K58" s="174"/>
      <c r="L58" s="174"/>
      <c r="M58" s="174"/>
    </row>
    <row r="59" spans="1:13">
      <c r="A59" s="81" t="s">
        <v>137</v>
      </c>
      <c r="B59" s="78" t="s">
        <v>327</v>
      </c>
      <c r="C59" s="180" t="s">
        <v>328</v>
      </c>
      <c r="D59" s="174"/>
      <c r="E59" s="174"/>
      <c r="F59" s="174"/>
      <c r="G59" s="174"/>
      <c r="H59" s="174"/>
      <c r="I59" s="174"/>
      <c r="J59" s="174"/>
      <c r="K59" s="174"/>
      <c r="L59" s="174"/>
      <c r="M59" s="174"/>
    </row>
    <row r="60" spans="1:13" ht="43.2">
      <c r="A60" s="88" t="s">
        <v>138</v>
      </c>
      <c r="B60" s="78" t="s">
        <v>327</v>
      </c>
      <c r="C60" s="74" t="s">
        <v>207</v>
      </c>
      <c r="D60" s="185" t="s">
        <v>184</v>
      </c>
      <c r="E60" s="185" t="s">
        <v>173</v>
      </c>
      <c r="F60" s="185" t="s">
        <v>196</v>
      </c>
      <c r="G60" s="185" t="s">
        <v>159</v>
      </c>
      <c r="H60" s="89"/>
      <c r="I60" s="90"/>
      <c r="J60" s="89"/>
      <c r="K60" s="89"/>
      <c r="L60" s="174"/>
      <c r="M60" s="174"/>
    </row>
    <row r="61" spans="1:13">
      <c r="A61" s="84" t="s">
        <v>373</v>
      </c>
      <c r="B61" s="78" t="s">
        <v>327</v>
      </c>
      <c r="C61" s="177" t="s">
        <v>160</v>
      </c>
      <c r="D61" s="176" t="s">
        <v>189</v>
      </c>
      <c r="E61" s="176" t="s">
        <v>374</v>
      </c>
      <c r="F61" s="176" t="s">
        <v>169</v>
      </c>
      <c r="G61" s="174"/>
      <c r="H61" s="174"/>
      <c r="I61" s="174"/>
      <c r="J61" s="174"/>
      <c r="K61" s="174"/>
      <c r="L61" s="174"/>
      <c r="M61" s="174"/>
    </row>
    <row r="62" spans="1:13">
      <c r="A62" s="81" t="s">
        <v>375</v>
      </c>
      <c r="B62" s="78" t="s">
        <v>327</v>
      </c>
      <c r="C62" s="181" t="s">
        <v>376</v>
      </c>
      <c r="D62" s="181" t="s">
        <v>174</v>
      </c>
      <c r="E62" s="186" t="s">
        <v>198</v>
      </c>
      <c r="F62" s="185" t="s">
        <v>159</v>
      </c>
      <c r="G62" s="174"/>
      <c r="H62" s="174"/>
      <c r="I62" s="174"/>
      <c r="J62" s="174"/>
      <c r="K62" s="174"/>
      <c r="L62" s="174"/>
      <c r="M62" s="174"/>
    </row>
    <row r="63" spans="1:13">
      <c r="A63" s="81" t="s">
        <v>141</v>
      </c>
      <c r="B63" s="78" t="s">
        <v>327</v>
      </c>
      <c r="C63" s="177" t="s">
        <v>201</v>
      </c>
      <c r="D63" s="177" t="s">
        <v>175</v>
      </c>
      <c r="E63" s="176" t="s">
        <v>162</v>
      </c>
      <c r="F63" s="185" t="s">
        <v>159</v>
      </c>
      <c r="G63" s="174"/>
      <c r="H63" s="174"/>
      <c r="I63" s="174"/>
      <c r="J63" s="174"/>
      <c r="K63" s="174"/>
      <c r="L63" s="174"/>
      <c r="M63" s="174"/>
    </row>
    <row r="64" spans="1:13">
      <c r="A64" s="70" t="s">
        <v>142</v>
      </c>
      <c r="B64" s="78" t="s">
        <v>327</v>
      </c>
      <c r="C64" s="176" t="s">
        <v>377</v>
      </c>
      <c r="D64" s="174"/>
      <c r="E64" s="174"/>
      <c r="F64" s="174"/>
      <c r="G64" s="174"/>
      <c r="H64" s="174"/>
      <c r="I64" s="174"/>
      <c r="J64" s="174"/>
      <c r="K64" s="174"/>
      <c r="L64" s="174"/>
      <c r="M64" s="174"/>
    </row>
    <row r="65" spans="1:9">
      <c r="A65" s="70" t="s">
        <v>143</v>
      </c>
      <c r="B65" s="78" t="s">
        <v>327</v>
      </c>
      <c r="C65" s="176" t="s">
        <v>377</v>
      </c>
      <c r="D65" s="174"/>
      <c r="E65" s="174"/>
      <c r="F65" s="174"/>
      <c r="G65" s="174"/>
      <c r="H65" s="174"/>
      <c r="I65" s="174"/>
    </row>
    <row r="66" spans="1:9">
      <c r="A66" s="70" t="s">
        <v>144</v>
      </c>
      <c r="B66" s="78" t="s">
        <v>327</v>
      </c>
      <c r="C66" s="176" t="s">
        <v>377</v>
      </c>
      <c r="D66" s="174"/>
      <c r="E66" s="174"/>
      <c r="F66" s="174"/>
      <c r="G66" s="174"/>
      <c r="H66" s="174"/>
      <c r="I66" s="174"/>
    </row>
    <row r="67" spans="1:9">
      <c r="A67" s="70" t="s">
        <v>145</v>
      </c>
      <c r="B67" s="78" t="s">
        <v>327</v>
      </c>
      <c r="C67" s="176" t="s">
        <v>377</v>
      </c>
      <c r="D67" s="174"/>
      <c r="E67" s="174"/>
      <c r="F67" s="174"/>
      <c r="G67" s="174"/>
      <c r="H67" s="174"/>
      <c r="I67" s="174"/>
    </row>
    <row r="68" spans="1:9">
      <c r="A68" s="70" t="s">
        <v>146</v>
      </c>
      <c r="B68" s="78" t="s">
        <v>327</v>
      </c>
      <c r="C68" s="176" t="s">
        <v>377</v>
      </c>
      <c r="D68" s="174"/>
      <c r="E68" s="174"/>
      <c r="F68" s="174"/>
      <c r="G68" s="174"/>
      <c r="H68" s="174"/>
      <c r="I68" s="174"/>
    </row>
    <row r="70" spans="1:9">
      <c r="A70" s="68" t="s">
        <v>378</v>
      </c>
      <c r="B70" s="175"/>
      <c r="C70" s="175"/>
      <c r="D70" s="175"/>
      <c r="E70" s="175"/>
      <c r="F70" s="175"/>
      <c r="G70" s="175"/>
      <c r="H70" s="175"/>
      <c r="I70" s="175"/>
    </row>
    <row r="71" spans="1:9" ht="43.2">
      <c r="A71" s="77" t="s">
        <v>379</v>
      </c>
      <c r="B71" s="75" t="s">
        <v>353</v>
      </c>
      <c r="C71" s="185" t="s">
        <v>163</v>
      </c>
      <c r="D71" s="185" t="s">
        <v>380</v>
      </c>
      <c r="E71" s="185" t="s">
        <v>204</v>
      </c>
      <c r="F71" s="77" t="s">
        <v>381</v>
      </c>
      <c r="G71" s="174"/>
      <c r="H71" s="174"/>
      <c r="I71" s="174"/>
    </row>
  </sheetData>
  <sheetProtection algorithmName="SHA-512" hashValue="sbzo6JAgKnC9YsVrK+jlxpwyQf1cFBHjyI2TNmLa1iB2JqCrx18g8saF30BP7OggvSKBNibXNc6x/sOA3DfeUw==" saltValue="q1Ac0XGJluJo73LIRImpaQ==" spinCount="100000" sheet="1" objects="1" scenarios="1"/>
  <mergeCells count="4">
    <mergeCell ref="A15:A17"/>
    <mergeCell ref="B15:B17"/>
    <mergeCell ref="A18:A19"/>
    <mergeCell ref="B18:B19"/>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K65"/>
  <sheetViews>
    <sheetView topLeftCell="H1" workbookViewId="0">
      <selection activeCell="G23" sqref="A1:G1048576"/>
    </sheetView>
  </sheetViews>
  <sheetFormatPr defaultColWidth="13.88671875" defaultRowHeight="13.2"/>
  <cols>
    <col min="1" max="1" width="27.33203125" style="170" hidden="1" customWidth="1"/>
    <col min="2" max="2" width="19.5546875" style="170" hidden="1" customWidth="1"/>
    <col min="3" max="3" width="17.44140625" style="170" hidden="1" customWidth="1"/>
    <col min="4" max="4" width="16.44140625" style="170" hidden="1" customWidth="1"/>
    <col min="5" max="5" width="14" style="170" hidden="1" customWidth="1"/>
    <col min="6" max="6" width="22.44140625" style="138" hidden="1" customWidth="1"/>
    <col min="7" max="7" width="30.33203125" style="148" hidden="1" customWidth="1"/>
    <col min="8" max="8" width="13.88671875" style="168"/>
    <col min="9" max="11" width="13.88671875" style="129"/>
    <col min="12" max="16384" width="13.88671875" style="128"/>
  </cols>
  <sheetData>
    <row r="1" spans="1:11" ht="15" thickBot="1">
      <c r="A1" s="134" t="s">
        <v>382</v>
      </c>
      <c r="B1" s="134" t="s">
        <v>5</v>
      </c>
      <c r="C1" s="134" t="s">
        <v>6</v>
      </c>
      <c r="D1" s="134" t="s">
        <v>7</v>
      </c>
      <c r="E1" s="135" t="s">
        <v>383</v>
      </c>
      <c r="F1" s="136" t="s">
        <v>384</v>
      </c>
      <c r="G1" s="137" t="s">
        <v>385</v>
      </c>
      <c r="H1" s="138"/>
      <c r="I1" s="128"/>
      <c r="J1" s="128"/>
      <c r="K1" s="128"/>
    </row>
    <row r="2" spans="1:11" ht="15" thickTop="1">
      <c r="A2" s="139" t="s">
        <v>1</v>
      </c>
      <c r="B2" s="139" t="s">
        <v>386</v>
      </c>
      <c r="C2" s="139" t="s">
        <v>1</v>
      </c>
      <c r="D2" s="140" t="s">
        <v>387</v>
      </c>
      <c r="E2" s="141" t="s">
        <v>388</v>
      </c>
      <c r="F2" s="142" t="s">
        <v>152</v>
      </c>
      <c r="G2" s="137" t="s">
        <v>1</v>
      </c>
      <c r="H2" s="138"/>
      <c r="I2" s="128"/>
      <c r="J2" s="128"/>
      <c r="K2" s="128"/>
    </row>
    <row r="3" spans="1:11" ht="14.4">
      <c r="A3" s="143" t="s">
        <v>164</v>
      </c>
      <c r="B3" s="139" t="s">
        <v>389</v>
      </c>
      <c r="C3" s="143" t="s">
        <v>164</v>
      </c>
      <c r="D3" s="144" t="s">
        <v>387</v>
      </c>
      <c r="E3" s="145" t="s">
        <v>388</v>
      </c>
      <c r="F3" s="146" t="s">
        <v>165</v>
      </c>
      <c r="G3" s="137" t="s">
        <v>390</v>
      </c>
      <c r="H3" s="138"/>
      <c r="I3" s="128"/>
      <c r="J3" s="128"/>
      <c r="K3" s="128"/>
    </row>
    <row r="4" spans="1:11" ht="14.4">
      <c r="A4" s="139" t="s">
        <v>176</v>
      </c>
      <c r="B4" s="139" t="s">
        <v>391</v>
      </c>
      <c r="C4" s="139" t="s">
        <v>392</v>
      </c>
      <c r="D4" s="140" t="s">
        <v>393</v>
      </c>
      <c r="E4" s="141" t="s">
        <v>394</v>
      </c>
      <c r="F4" s="147" t="s">
        <v>177</v>
      </c>
      <c r="G4" s="137"/>
      <c r="H4" s="138"/>
      <c r="I4" s="128"/>
      <c r="J4" s="128"/>
      <c r="K4" s="128"/>
    </row>
    <row r="5" spans="1:11" ht="14.4">
      <c r="A5" s="143" t="s">
        <v>395</v>
      </c>
      <c r="B5" s="139" t="s">
        <v>391</v>
      </c>
      <c r="C5" s="143" t="s">
        <v>392</v>
      </c>
      <c r="D5" s="144" t="s">
        <v>393</v>
      </c>
      <c r="E5" s="145" t="s">
        <v>394</v>
      </c>
      <c r="F5" s="146" t="s">
        <v>396</v>
      </c>
      <c r="H5" s="138"/>
      <c r="I5" s="128"/>
      <c r="J5" s="128"/>
      <c r="K5" s="128"/>
    </row>
    <row r="6" spans="1:11" ht="14.4">
      <c r="A6" s="143" t="s">
        <v>186</v>
      </c>
      <c r="B6" s="139" t="s">
        <v>397</v>
      </c>
      <c r="C6" s="143" t="s">
        <v>398</v>
      </c>
      <c r="D6" s="144" t="s">
        <v>398</v>
      </c>
      <c r="E6" s="145" t="s">
        <v>394</v>
      </c>
      <c r="F6" s="146" t="s">
        <v>187</v>
      </c>
      <c r="G6" s="137" t="s">
        <v>399</v>
      </c>
      <c r="H6" s="138"/>
      <c r="I6" s="128"/>
      <c r="J6" s="128"/>
      <c r="K6" s="128"/>
    </row>
    <row r="7" spans="1:11" ht="14.4">
      <c r="A7" s="139" t="s">
        <v>400</v>
      </c>
      <c r="B7" s="139" t="s">
        <v>401</v>
      </c>
      <c r="C7" s="139" t="s">
        <v>402</v>
      </c>
      <c r="D7" s="140" t="s">
        <v>403</v>
      </c>
      <c r="E7" s="141" t="s">
        <v>388</v>
      </c>
      <c r="F7" s="142" t="s">
        <v>404</v>
      </c>
      <c r="H7" s="138"/>
      <c r="I7" s="128"/>
      <c r="J7" s="128"/>
      <c r="K7" s="128"/>
    </row>
    <row r="8" spans="1:11" ht="14.4">
      <c r="A8" s="143" t="s">
        <v>405</v>
      </c>
      <c r="B8" s="139" t="s">
        <v>406</v>
      </c>
      <c r="C8" s="143" t="s">
        <v>402</v>
      </c>
      <c r="D8" s="144" t="s">
        <v>403</v>
      </c>
      <c r="E8" s="145" t="s">
        <v>388</v>
      </c>
      <c r="F8" s="149" t="s">
        <v>407</v>
      </c>
      <c r="G8" s="137"/>
      <c r="H8" s="138"/>
      <c r="I8" s="128"/>
      <c r="J8" s="128"/>
      <c r="K8" s="128"/>
    </row>
    <row r="9" spans="1:11" ht="14.4">
      <c r="A9" s="143" t="s">
        <v>405</v>
      </c>
      <c r="B9" s="150"/>
      <c r="C9" s="151" t="s">
        <v>402</v>
      </c>
      <c r="D9" s="152" t="s">
        <v>403</v>
      </c>
      <c r="E9" s="145" t="s">
        <v>388</v>
      </c>
      <c r="F9" s="149" t="s">
        <v>407</v>
      </c>
      <c r="G9" s="153" t="s">
        <v>405</v>
      </c>
      <c r="H9" s="138"/>
      <c r="I9" s="128"/>
      <c r="J9" s="128"/>
      <c r="K9" s="128"/>
    </row>
    <row r="10" spans="1:11" ht="14.4">
      <c r="A10" s="139" t="s">
        <v>408</v>
      </c>
      <c r="B10" s="139" t="s">
        <v>409</v>
      </c>
      <c r="C10" s="139" t="s">
        <v>408</v>
      </c>
      <c r="D10" s="140" t="s">
        <v>410</v>
      </c>
      <c r="E10" s="141" t="s">
        <v>394</v>
      </c>
      <c r="F10" s="147" t="s">
        <v>411</v>
      </c>
      <c r="H10" s="138"/>
      <c r="I10" s="128"/>
      <c r="J10" s="128"/>
      <c r="K10" s="128"/>
    </row>
    <row r="11" spans="1:11" ht="14.4">
      <c r="A11" s="143" t="s">
        <v>412</v>
      </c>
      <c r="B11" s="139" t="s">
        <v>413</v>
      </c>
      <c r="C11" s="143" t="s">
        <v>387</v>
      </c>
      <c r="D11" s="144" t="s">
        <v>387</v>
      </c>
      <c r="E11" s="145" t="s">
        <v>388</v>
      </c>
      <c r="F11" s="149" t="s">
        <v>414</v>
      </c>
      <c r="G11" s="137" t="s">
        <v>415</v>
      </c>
      <c r="H11" s="138"/>
      <c r="I11" s="128"/>
      <c r="J11" s="128"/>
      <c r="K11" s="128"/>
    </row>
    <row r="12" spans="1:11" ht="14.4">
      <c r="A12" s="139" t="s">
        <v>416</v>
      </c>
      <c r="B12" s="139" t="s">
        <v>416</v>
      </c>
      <c r="C12" s="139" t="s">
        <v>416</v>
      </c>
      <c r="D12" s="140" t="s">
        <v>417</v>
      </c>
      <c r="E12" s="141" t="s">
        <v>418</v>
      </c>
      <c r="F12" s="147" t="s">
        <v>419</v>
      </c>
      <c r="G12" s="137" t="s">
        <v>420</v>
      </c>
      <c r="H12" s="138"/>
      <c r="I12" s="128"/>
      <c r="J12" s="128"/>
      <c r="K12" s="128"/>
    </row>
    <row r="13" spans="1:11" ht="14.4">
      <c r="A13" s="139" t="s">
        <v>421</v>
      </c>
      <c r="B13" s="139" t="s">
        <v>422</v>
      </c>
      <c r="C13" s="139" t="s">
        <v>423</v>
      </c>
      <c r="D13" s="140" t="s">
        <v>424</v>
      </c>
      <c r="E13" s="141" t="s">
        <v>388</v>
      </c>
      <c r="F13" s="147" t="s">
        <v>425</v>
      </c>
      <c r="G13" s="137" t="s">
        <v>421</v>
      </c>
      <c r="H13" s="138"/>
      <c r="I13" s="128"/>
      <c r="J13" s="128"/>
      <c r="K13" s="128"/>
    </row>
    <row r="14" spans="1:11" ht="14.4">
      <c r="A14" s="143" t="s">
        <v>426</v>
      </c>
      <c r="B14" s="139" t="s">
        <v>427</v>
      </c>
      <c r="C14" s="143" t="s">
        <v>428</v>
      </c>
      <c r="D14" s="144" t="s">
        <v>428</v>
      </c>
      <c r="E14" s="145" t="s">
        <v>418</v>
      </c>
      <c r="F14" s="146" t="s">
        <v>429</v>
      </c>
      <c r="G14" s="137" t="s">
        <v>430</v>
      </c>
      <c r="H14" s="138"/>
      <c r="I14" s="128"/>
      <c r="J14" s="128"/>
      <c r="K14" s="128"/>
    </row>
    <row r="15" spans="1:11" ht="14.4">
      <c r="A15" s="139" t="s">
        <v>431</v>
      </c>
      <c r="B15" s="139" t="s">
        <v>432</v>
      </c>
      <c r="C15" s="139" t="s">
        <v>431</v>
      </c>
      <c r="D15" s="140" t="s">
        <v>424</v>
      </c>
      <c r="E15" s="141" t="s">
        <v>388</v>
      </c>
      <c r="F15" s="147" t="s">
        <v>433</v>
      </c>
      <c r="G15" s="137" t="s">
        <v>431</v>
      </c>
      <c r="H15" s="138"/>
      <c r="I15" s="128"/>
      <c r="J15" s="128"/>
      <c r="K15" s="128"/>
    </row>
    <row r="16" spans="1:11" ht="14.4">
      <c r="A16" s="143" t="s">
        <v>434</v>
      </c>
      <c r="B16" s="139" t="s">
        <v>435</v>
      </c>
      <c r="C16" s="143" t="s">
        <v>434</v>
      </c>
      <c r="D16" s="144" t="s">
        <v>434</v>
      </c>
      <c r="E16" s="145" t="s">
        <v>394</v>
      </c>
      <c r="F16" s="146" t="s">
        <v>436</v>
      </c>
      <c r="H16" s="138"/>
      <c r="I16" s="128"/>
      <c r="J16" s="128"/>
      <c r="K16" s="128"/>
    </row>
    <row r="17" spans="1:11" ht="14.4">
      <c r="A17" s="139" t="s">
        <v>437</v>
      </c>
      <c r="B17" s="139" t="s">
        <v>438</v>
      </c>
      <c r="C17" s="139" t="s">
        <v>437</v>
      </c>
      <c r="D17" s="140" t="s">
        <v>439</v>
      </c>
      <c r="E17" s="141" t="s">
        <v>394</v>
      </c>
      <c r="F17" s="147" t="s">
        <v>440</v>
      </c>
      <c r="G17" s="154"/>
      <c r="H17" s="138"/>
      <c r="I17" s="128"/>
      <c r="J17" s="128"/>
      <c r="K17" s="128"/>
    </row>
    <row r="18" spans="1:11" ht="14.4">
      <c r="A18" s="139" t="s">
        <v>441</v>
      </c>
      <c r="B18" s="139" t="s">
        <v>164</v>
      </c>
      <c r="C18" s="139" t="s">
        <v>164</v>
      </c>
      <c r="D18" s="140" t="s">
        <v>387</v>
      </c>
      <c r="E18" s="141" t="s">
        <v>388</v>
      </c>
      <c r="F18" s="147" t="s">
        <v>442</v>
      </c>
      <c r="G18" s="137" t="s">
        <v>441</v>
      </c>
      <c r="H18" s="138"/>
      <c r="I18" s="128"/>
      <c r="J18" s="128"/>
      <c r="K18" s="128"/>
    </row>
    <row r="19" spans="1:11" ht="14.4">
      <c r="A19" s="139" t="s">
        <v>443</v>
      </c>
      <c r="B19" s="139" t="s">
        <v>444</v>
      </c>
      <c r="C19" s="139" t="s">
        <v>445</v>
      </c>
      <c r="D19" s="140" t="s">
        <v>446</v>
      </c>
      <c r="E19" s="141" t="s">
        <v>388</v>
      </c>
      <c r="F19" s="147" t="s">
        <v>447</v>
      </c>
      <c r="H19" s="138"/>
      <c r="I19" s="128"/>
      <c r="J19" s="128"/>
      <c r="K19" s="128"/>
    </row>
    <row r="20" spans="1:11" ht="14.4">
      <c r="A20" s="143" t="s">
        <v>443</v>
      </c>
      <c r="B20" s="139" t="s">
        <v>444</v>
      </c>
      <c r="C20" s="143" t="s">
        <v>448</v>
      </c>
      <c r="D20" s="144" t="s">
        <v>449</v>
      </c>
      <c r="E20" s="145" t="s">
        <v>388</v>
      </c>
      <c r="F20" s="146" t="s">
        <v>447</v>
      </c>
      <c r="G20" s="154"/>
      <c r="H20" s="138"/>
      <c r="I20" s="128"/>
      <c r="J20" s="128"/>
      <c r="K20" s="128"/>
    </row>
    <row r="21" spans="1:11" ht="14.4">
      <c r="A21" s="155" t="s">
        <v>450</v>
      </c>
      <c r="B21" s="139" t="s">
        <v>451</v>
      </c>
      <c r="C21" s="139" t="s">
        <v>449</v>
      </c>
      <c r="D21" s="140" t="s">
        <v>449</v>
      </c>
      <c r="E21" s="141" t="s">
        <v>388</v>
      </c>
      <c r="F21" s="147" t="s">
        <v>452</v>
      </c>
      <c r="H21" s="138"/>
      <c r="I21" s="128"/>
      <c r="J21" s="128"/>
      <c r="K21" s="128"/>
    </row>
    <row r="22" spans="1:11" ht="14.4">
      <c r="A22" s="156" t="s">
        <v>453</v>
      </c>
      <c r="B22" s="139" t="s">
        <v>454</v>
      </c>
      <c r="C22" s="143" t="s">
        <v>449</v>
      </c>
      <c r="D22" s="144" t="s">
        <v>449</v>
      </c>
      <c r="E22" s="145" t="s">
        <v>388</v>
      </c>
      <c r="F22" s="146" t="s">
        <v>455</v>
      </c>
      <c r="G22" s="137" t="s">
        <v>453</v>
      </c>
      <c r="H22" s="138"/>
      <c r="I22" s="128"/>
      <c r="J22" s="128"/>
      <c r="K22" s="128"/>
    </row>
    <row r="23" spans="1:11" ht="14.4">
      <c r="A23" s="139" t="s">
        <v>456</v>
      </c>
      <c r="B23" s="139" t="s">
        <v>457</v>
      </c>
      <c r="C23" s="139" t="s">
        <v>410</v>
      </c>
      <c r="D23" s="140" t="s">
        <v>410</v>
      </c>
      <c r="E23" s="141" t="s">
        <v>394</v>
      </c>
      <c r="F23" s="147" t="s">
        <v>458</v>
      </c>
      <c r="H23" s="138"/>
      <c r="I23" s="128"/>
      <c r="J23" s="128"/>
      <c r="K23" s="128"/>
    </row>
    <row r="24" spans="1:11" ht="14.4">
      <c r="A24" s="139" t="s">
        <v>459</v>
      </c>
      <c r="B24" s="139"/>
      <c r="C24" s="139" t="s">
        <v>410</v>
      </c>
      <c r="D24" s="140" t="s">
        <v>410</v>
      </c>
      <c r="E24" s="141" t="s">
        <v>394</v>
      </c>
      <c r="F24" s="147" t="s">
        <v>460</v>
      </c>
      <c r="G24" s="137"/>
      <c r="H24" s="138"/>
      <c r="I24" s="128"/>
      <c r="J24" s="128"/>
      <c r="K24" s="128"/>
    </row>
    <row r="25" spans="1:11" ht="14.4">
      <c r="A25" s="143" t="s">
        <v>191</v>
      </c>
      <c r="B25" s="139" t="s">
        <v>461</v>
      </c>
      <c r="C25" s="139" t="s">
        <v>410</v>
      </c>
      <c r="D25" s="140" t="s">
        <v>410</v>
      </c>
      <c r="E25" s="141" t="s">
        <v>394</v>
      </c>
      <c r="F25" s="146" t="s">
        <v>192</v>
      </c>
      <c r="G25" s="153" t="s">
        <v>191</v>
      </c>
      <c r="H25" s="138"/>
      <c r="I25" s="128"/>
      <c r="J25" s="128"/>
      <c r="K25" s="128"/>
    </row>
    <row r="26" spans="1:11" ht="14.4">
      <c r="A26" s="143" t="s">
        <v>462</v>
      </c>
      <c r="B26" s="139" t="s">
        <v>463</v>
      </c>
      <c r="C26" s="143" t="s">
        <v>464</v>
      </c>
      <c r="D26" s="144" t="s">
        <v>465</v>
      </c>
      <c r="E26" s="145" t="s">
        <v>418</v>
      </c>
      <c r="F26" s="146" t="s">
        <v>466</v>
      </c>
      <c r="G26" s="137" t="s">
        <v>462</v>
      </c>
      <c r="H26" s="138"/>
      <c r="I26" s="128"/>
      <c r="J26" s="128"/>
      <c r="K26" s="128"/>
    </row>
    <row r="27" spans="1:11" ht="14.4">
      <c r="A27" s="143" t="s">
        <v>467</v>
      </c>
      <c r="B27" s="139" t="s">
        <v>467</v>
      </c>
      <c r="C27" s="143" t="s">
        <v>467</v>
      </c>
      <c r="D27" s="144" t="s">
        <v>468</v>
      </c>
      <c r="E27" s="145" t="s">
        <v>388</v>
      </c>
      <c r="F27" s="146" t="s">
        <v>469</v>
      </c>
      <c r="G27" s="137" t="s">
        <v>467</v>
      </c>
      <c r="H27" s="138"/>
      <c r="I27" s="128"/>
      <c r="J27" s="128"/>
      <c r="K27" s="128"/>
    </row>
    <row r="28" spans="1:11" ht="14.4">
      <c r="A28" s="143" t="s">
        <v>439</v>
      </c>
      <c r="B28" s="139" t="s">
        <v>470</v>
      </c>
      <c r="C28" s="143" t="s">
        <v>439</v>
      </c>
      <c r="D28" s="144" t="s">
        <v>439</v>
      </c>
      <c r="E28" s="145" t="s">
        <v>394</v>
      </c>
      <c r="F28" s="146" t="s">
        <v>471</v>
      </c>
      <c r="G28" s="137"/>
      <c r="H28" s="138"/>
      <c r="I28" s="128"/>
      <c r="J28" s="128"/>
      <c r="K28" s="128"/>
    </row>
    <row r="29" spans="1:11" ht="14.4">
      <c r="A29" s="143" t="s">
        <v>472</v>
      </c>
      <c r="B29" s="139" t="s">
        <v>473</v>
      </c>
      <c r="C29" s="143" t="s">
        <v>472</v>
      </c>
      <c r="D29" s="144" t="s">
        <v>472</v>
      </c>
      <c r="E29" s="145" t="s">
        <v>394</v>
      </c>
      <c r="F29" s="146" t="s">
        <v>474</v>
      </c>
      <c r="G29" s="137" t="s">
        <v>472</v>
      </c>
      <c r="H29" s="138"/>
      <c r="I29" s="128"/>
      <c r="J29" s="128"/>
      <c r="K29" s="128"/>
    </row>
    <row r="30" spans="1:11" ht="14.4">
      <c r="A30" s="139" t="s">
        <v>475</v>
      </c>
      <c r="B30" s="139" t="s">
        <v>476</v>
      </c>
      <c r="C30" s="139" t="s">
        <v>475</v>
      </c>
      <c r="D30" s="140" t="s">
        <v>410</v>
      </c>
      <c r="E30" s="141" t="s">
        <v>394</v>
      </c>
      <c r="F30" s="147" t="s">
        <v>477</v>
      </c>
      <c r="H30" s="138"/>
      <c r="I30" s="128"/>
      <c r="J30" s="128"/>
      <c r="K30" s="128"/>
    </row>
    <row r="31" spans="1:11" ht="14.4">
      <c r="A31" s="139" t="s">
        <v>478</v>
      </c>
      <c r="B31" s="139" t="s">
        <v>478</v>
      </c>
      <c r="C31" s="139" t="s">
        <v>479</v>
      </c>
      <c r="D31" s="140" t="s">
        <v>479</v>
      </c>
      <c r="E31" s="141" t="s">
        <v>418</v>
      </c>
      <c r="F31" s="147" t="s">
        <v>480</v>
      </c>
      <c r="G31" s="137" t="s">
        <v>478</v>
      </c>
      <c r="H31" s="138"/>
      <c r="I31" s="128"/>
      <c r="J31" s="128"/>
      <c r="K31" s="128"/>
    </row>
    <row r="32" spans="1:11" ht="14.4">
      <c r="A32" s="157" t="s">
        <v>199</v>
      </c>
      <c r="B32" s="139" t="s">
        <v>481</v>
      </c>
      <c r="C32" s="143" t="s">
        <v>482</v>
      </c>
      <c r="D32" s="144" t="s">
        <v>403</v>
      </c>
      <c r="E32" s="145" t="s">
        <v>388</v>
      </c>
      <c r="F32" s="146" t="s">
        <v>483</v>
      </c>
      <c r="G32" s="137" t="s">
        <v>199</v>
      </c>
      <c r="H32" s="138"/>
      <c r="I32" s="128"/>
      <c r="J32" s="128"/>
      <c r="K32" s="128"/>
    </row>
    <row r="33" spans="1:11" ht="14.4">
      <c r="A33" s="156" t="s">
        <v>484</v>
      </c>
      <c r="B33" s="139" t="s">
        <v>481</v>
      </c>
      <c r="C33" s="139" t="s">
        <v>482</v>
      </c>
      <c r="D33" s="140" t="s">
        <v>403</v>
      </c>
      <c r="E33" s="141" t="s">
        <v>388</v>
      </c>
      <c r="F33" s="147" t="s">
        <v>203</v>
      </c>
      <c r="G33" s="137" t="s">
        <v>484</v>
      </c>
      <c r="H33" s="138"/>
      <c r="I33" s="128"/>
      <c r="J33" s="128"/>
      <c r="K33" s="128"/>
    </row>
    <row r="34" spans="1:11" ht="14.4">
      <c r="A34" s="143" t="s">
        <v>485</v>
      </c>
      <c r="B34" s="139" t="s">
        <v>486</v>
      </c>
      <c r="C34" s="143" t="s">
        <v>387</v>
      </c>
      <c r="D34" s="144" t="s">
        <v>387</v>
      </c>
      <c r="E34" s="145" t="s">
        <v>388</v>
      </c>
      <c r="F34" s="146" t="s">
        <v>487</v>
      </c>
      <c r="G34" s="137"/>
      <c r="H34" s="138"/>
      <c r="I34" s="128"/>
      <c r="J34" s="128"/>
      <c r="K34" s="128"/>
    </row>
    <row r="35" spans="1:11" ht="14.4">
      <c r="A35" s="139" t="s">
        <v>488</v>
      </c>
      <c r="B35" s="139" t="s">
        <v>488</v>
      </c>
      <c r="C35" s="139" t="s">
        <v>489</v>
      </c>
      <c r="D35" s="140" t="s">
        <v>489</v>
      </c>
      <c r="E35" s="141" t="s">
        <v>394</v>
      </c>
      <c r="F35" s="147" t="s">
        <v>490</v>
      </c>
      <c r="H35" s="138"/>
      <c r="I35" s="128"/>
      <c r="J35" s="128"/>
      <c r="K35" s="128"/>
    </row>
    <row r="36" spans="1:11" ht="14.4">
      <c r="A36" s="143" t="s">
        <v>445</v>
      </c>
      <c r="B36" s="139"/>
      <c r="C36" s="143" t="s">
        <v>445</v>
      </c>
      <c r="D36" s="144" t="s">
        <v>446</v>
      </c>
      <c r="E36" s="145" t="s">
        <v>388</v>
      </c>
      <c r="F36" s="146" t="s">
        <v>491</v>
      </c>
      <c r="G36" s="137" t="s">
        <v>492</v>
      </c>
      <c r="H36" s="138"/>
      <c r="I36" s="128"/>
      <c r="J36" s="128"/>
      <c r="K36" s="128"/>
    </row>
    <row r="37" spans="1:11" ht="14.4">
      <c r="A37" s="143" t="s">
        <v>493</v>
      </c>
      <c r="B37" s="139" t="s">
        <v>386</v>
      </c>
      <c r="C37" s="143" t="s">
        <v>1</v>
      </c>
      <c r="D37" s="144" t="s">
        <v>387</v>
      </c>
      <c r="E37" s="145" t="s">
        <v>388</v>
      </c>
      <c r="F37" s="146" t="s">
        <v>494</v>
      </c>
      <c r="G37" s="137" t="s">
        <v>495</v>
      </c>
      <c r="H37" s="138"/>
      <c r="I37" s="128"/>
      <c r="J37" s="128"/>
      <c r="K37" s="128"/>
    </row>
    <row r="38" spans="1:11" ht="14.4">
      <c r="A38" s="139" t="s">
        <v>496</v>
      </c>
      <c r="B38" s="139"/>
      <c r="C38" s="139" t="s">
        <v>497</v>
      </c>
      <c r="D38" s="140" t="s">
        <v>497</v>
      </c>
      <c r="E38" s="141" t="s">
        <v>388</v>
      </c>
      <c r="F38" s="147" t="s">
        <v>498</v>
      </c>
      <c r="H38" s="138"/>
      <c r="I38" s="128"/>
      <c r="J38" s="128"/>
      <c r="K38" s="128"/>
    </row>
    <row r="39" spans="1:11" ht="14.4">
      <c r="A39" s="143" t="s">
        <v>499</v>
      </c>
      <c r="B39" s="139"/>
      <c r="C39" s="143" t="s">
        <v>497</v>
      </c>
      <c r="D39" s="144" t="s">
        <v>497</v>
      </c>
      <c r="E39" s="145" t="s">
        <v>388</v>
      </c>
      <c r="F39" s="146" t="s">
        <v>500</v>
      </c>
      <c r="G39" s="137" t="s">
        <v>497</v>
      </c>
      <c r="H39" s="138"/>
      <c r="I39" s="128"/>
      <c r="J39" s="128"/>
      <c r="K39" s="128"/>
    </row>
    <row r="40" spans="1:11" ht="14.4">
      <c r="A40" s="139" t="s">
        <v>501</v>
      </c>
      <c r="B40" s="139"/>
      <c r="C40" s="139" t="s">
        <v>387</v>
      </c>
      <c r="D40" s="140" t="s">
        <v>387</v>
      </c>
      <c r="E40" s="141" t="s">
        <v>388</v>
      </c>
      <c r="F40" s="147" t="s">
        <v>502</v>
      </c>
      <c r="G40" s="137" t="s">
        <v>503</v>
      </c>
      <c r="H40" s="138"/>
      <c r="I40" s="128"/>
      <c r="J40" s="128"/>
      <c r="K40" s="128"/>
    </row>
    <row r="41" spans="1:11" ht="14.4">
      <c r="A41" s="139" t="s">
        <v>504</v>
      </c>
      <c r="B41" s="139" t="s">
        <v>505</v>
      </c>
      <c r="C41" s="139" t="s">
        <v>504</v>
      </c>
      <c r="D41" s="140" t="s">
        <v>446</v>
      </c>
      <c r="E41" s="141" t="s">
        <v>388</v>
      </c>
      <c r="F41" s="147" t="s">
        <v>506</v>
      </c>
      <c r="G41" s="137" t="s">
        <v>504</v>
      </c>
      <c r="H41" s="138"/>
      <c r="I41" s="128"/>
      <c r="J41" s="128"/>
      <c r="K41" s="128"/>
    </row>
    <row r="42" spans="1:11" ht="14.4">
      <c r="A42" s="143" t="s">
        <v>507</v>
      </c>
      <c r="B42" s="139" t="s">
        <v>508</v>
      </c>
      <c r="C42" s="143" t="s">
        <v>509</v>
      </c>
      <c r="D42" s="144" t="s">
        <v>510</v>
      </c>
      <c r="E42" s="145" t="s">
        <v>388</v>
      </c>
      <c r="F42" s="146" t="s">
        <v>511</v>
      </c>
      <c r="G42" s="137" t="s">
        <v>509</v>
      </c>
      <c r="H42" s="138"/>
      <c r="I42" s="128"/>
      <c r="J42" s="128"/>
      <c r="K42" s="128"/>
    </row>
    <row r="43" spans="1:11" ht="14.4">
      <c r="A43" s="139" t="s">
        <v>512</v>
      </c>
      <c r="B43" s="139" t="s">
        <v>386</v>
      </c>
      <c r="C43" s="139" t="s">
        <v>1</v>
      </c>
      <c r="D43" s="140" t="s">
        <v>387</v>
      </c>
      <c r="E43" s="141" t="s">
        <v>388</v>
      </c>
      <c r="F43" s="147" t="s">
        <v>513</v>
      </c>
      <c r="G43" s="137" t="s">
        <v>514</v>
      </c>
      <c r="H43" s="138"/>
      <c r="I43" s="128"/>
      <c r="J43" s="128"/>
      <c r="K43" s="128"/>
    </row>
    <row r="44" spans="1:11" ht="14.4">
      <c r="A44" s="139" t="s">
        <v>515</v>
      </c>
      <c r="B44" s="139" t="s">
        <v>516</v>
      </c>
      <c r="C44" s="139" t="s">
        <v>517</v>
      </c>
      <c r="D44" s="140" t="s">
        <v>517</v>
      </c>
      <c r="E44" s="141" t="s">
        <v>418</v>
      </c>
      <c r="F44" s="147" t="s">
        <v>518</v>
      </c>
      <c r="G44" s="137" t="s">
        <v>517</v>
      </c>
      <c r="H44" s="138"/>
      <c r="I44" s="128"/>
      <c r="J44" s="128"/>
      <c r="K44" s="128"/>
    </row>
    <row r="45" spans="1:11" ht="14.4">
      <c r="A45" s="139" t="s">
        <v>519</v>
      </c>
      <c r="B45" s="139" t="s">
        <v>520</v>
      </c>
      <c r="C45" s="139" t="s">
        <v>517</v>
      </c>
      <c r="D45" s="140" t="s">
        <v>517</v>
      </c>
      <c r="E45" s="141" t="s">
        <v>418</v>
      </c>
      <c r="F45" s="147" t="s">
        <v>521</v>
      </c>
      <c r="G45" s="137" t="s">
        <v>522</v>
      </c>
      <c r="H45" s="138"/>
      <c r="I45" s="128"/>
      <c r="J45" s="128"/>
      <c r="K45" s="128"/>
    </row>
    <row r="46" spans="1:11" ht="14.4">
      <c r="A46" s="143" t="s">
        <v>523</v>
      </c>
      <c r="B46" s="139" t="s">
        <v>524</v>
      </c>
      <c r="C46" s="143" t="s">
        <v>523</v>
      </c>
      <c r="D46" s="144" t="s">
        <v>393</v>
      </c>
      <c r="E46" s="145" t="s">
        <v>394</v>
      </c>
      <c r="F46" s="146" t="s">
        <v>525</v>
      </c>
      <c r="G46" s="137" t="s">
        <v>523</v>
      </c>
      <c r="H46" s="138"/>
      <c r="I46" s="128"/>
      <c r="J46" s="128"/>
      <c r="K46" s="128"/>
    </row>
    <row r="47" spans="1:11">
      <c r="A47" s="158" t="s">
        <v>526</v>
      </c>
      <c r="B47" s="152" t="s">
        <v>527</v>
      </c>
      <c r="C47" s="158" t="s">
        <v>526</v>
      </c>
      <c r="D47" s="158" t="s">
        <v>526</v>
      </c>
      <c r="E47" s="145" t="s">
        <v>388</v>
      </c>
      <c r="F47" s="149" t="s">
        <v>528</v>
      </c>
      <c r="H47" s="138"/>
      <c r="I47" s="128"/>
      <c r="J47" s="128"/>
      <c r="K47" s="128"/>
    </row>
    <row r="48" spans="1:11">
      <c r="A48" s="152" t="s">
        <v>529</v>
      </c>
      <c r="B48" s="158"/>
      <c r="C48" s="152" t="s">
        <v>529</v>
      </c>
      <c r="D48" s="152" t="s">
        <v>446</v>
      </c>
      <c r="E48" s="145" t="s">
        <v>388</v>
      </c>
      <c r="F48" s="149" t="s">
        <v>530</v>
      </c>
      <c r="G48" s="159" t="s">
        <v>529</v>
      </c>
      <c r="H48" s="138"/>
      <c r="I48" s="128"/>
      <c r="J48" s="128"/>
      <c r="K48" s="128"/>
    </row>
    <row r="49" spans="1:11" ht="14.4">
      <c r="A49" s="139" t="s">
        <v>531</v>
      </c>
      <c r="B49" s="139" t="s">
        <v>532</v>
      </c>
      <c r="C49" s="139" t="s">
        <v>533</v>
      </c>
      <c r="D49" s="140" t="s">
        <v>449</v>
      </c>
      <c r="E49" s="141" t="s">
        <v>388</v>
      </c>
      <c r="F49" s="147" t="s">
        <v>534</v>
      </c>
      <c r="G49" s="137" t="s">
        <v>535</v>
      </c>
      <c r="H49" s="138"/>
      <c r="I49" s="128"/>
      <c r="J49" s="128"/>
      <c r="K49" s="128"/>
    </row>
    <row r="50" spans="1:11" ht="14.4">
      <c r="A50" s="143" t="s">
        <v>536</v>
      </c>
      <c r="B50" s="139" t="s">
        <v>532</v>
      </c>
      <c r="C50" s="143" t="s">
        <v>533</v>
      </c>
      <c r="D50" s="144" t="s">
        <v>449</v>
      </c>
      <c r="E50" s="145" t="s">
        <v>388</v>
      </c>
      <c r="F50" s="146" t="s">
        <v>537</v>
      </c>
      <c r="G50" s="137" t="s">
        <v>538</v>
      </c>
      <c r="H50" s="138"/>
      <c r="I50" s="128"/>
      <c r="J50" s="128"/>
      <c r="K50" s="128"/>
    </row>
    <row r="51" spans="1:11" ht="14.4">
      <c r="A51" s="139" t="s">
        <v>539</v>
      </c>
      <c r="B51" s="139" t="s">
        <v>540</v>
      </c>
      <c r="C51" s="139" t="s">
        <v>539</v>
      </c>
      <c r="D51" s="140" t="s">
        <v>387</v>
      </c>
      <c r="E51" s="141" t="s">
        <v>388</v>
      </c>
      <c r="F51" s="147" t="s">
        <v>541</v>
      </c>
      <c r="G51" s="137" t="s">
        <v>539</v>
      </c>
      <c r="H51" s="138"/>
      <c r="I51" s="128"/>
      <c r="J51" s="128"/>
      <c r="K51" s="128"/>
    </row>
    <row r="52" spans="1:11" ht="14.4">
      <c r="A52" s="143" t="s">
        <v>542</v>
      </c>
      <c r="B52" s="139" t="s">
        <v>543</v>
      </c>
      <c r="C52" s="143" t="s">
        <v>544</v>
      </c>
      <c r="D52" s="144" t="s">
        <v>424</v>
      </c>
      <c r="E52" s="145" t="s">
        <v>388</v>
      </c>
      <c r="F52" s="146" t="s">
        <v>545</v>
      </c>
      <c r="G52" s="137" t="s">
        <v>546</v>
      </c>
      <c r="H52" s="138"/>
      <c r="I52" s="128"/>
      <c r="J52" s="128"/>
      <c r="K52" s="128"/>
    </row>
    <row r="53" spans="1:11" ht="14.4">
      <c r="A53" s="139" t="s">
        <v>547</v>
      </c>
      <c r="B53" s="158"/>
      <c r="C53" s="143" t="s">
        <v>402</v>
      </c>
      <c r="D53" s="144" t="s">
        <v>403</v>
      </c>
      <c r="E53" s="145" t="s">
        <v>388</v>
      </c>
      <c r="F53" s="149" t="s">
        <v>548</v>
      </c>
      <c r="G53" s="160" t="s">
        <v>547</v>
      </c>
      <c r="H53" s="138"/>
      <c r="I53" s="128"/>
      <c r="J53" s="128"/>
      <c r="K53" s="128"/>
    </row>
    <row r="54" spans="1:11" ht="14.4">
      <c r="A54" s="143" t="s">
        <v>489</v>
      </c>
      <c r="B54" s="139" t="s">
        <v>549</v>
      </c>
      <c r="C54" s="143" t="s">
        <v>489</v>
      </c>
      <c r="D54" s="144" t="s">
        <v>489</v>
      </c>
      <c r="E54" s="145" t="s">
        <v>394</v>
      </c>
      <c r="F54" s="146" t="s">
        <v>550</v>
      </c>
      <c r="G54" s="137" t="s">
        <v>489</v>
      </c>
      <c r="H54" s="138"/>
      <c r="I54" s="128"/>
      <c r="J54" s="128"/>
      <c r="K54" s="128"/>
    </row>
    <row r="55" spans="1:11" ht="14.4">
      <c r="A55" s="139" t="s">
        <v>551</v>
      </c>
      <c r="B55" s="139" t="s">
        <v>552</v>
      </c>
      <c r="C55" s="139" t="s">
        <v>551</v>
      </c>
      <c r="D55" s="140" t="s">
        <v>410</v>
      </c>
      <c r="E55" s="141" t="s">
        <v>394</v>
      </c>
      <c r="F55" s="147" t="s">
        <v>553</v>
      </c>
      <c r="G55" s="137" t="s">
        <v>551</v>
      </c>
      <c r="H55" s="138"/>
      <c r="I55" s="128"/>
      <c r="J55" s="128"/>
      <c r="K55" s="128"/>
    </row>
    <row r="56" spans="1:11" ht="14.4">
      <c r="A56" s="143" t="s">
        <v>554</v>
      </c>
      <c r="B56" s="139" t="s">
        <v>386</v>
      </c>
      <c r="C56" s="143" t="s">
        <v>1</v>
      </c>
      <c r="D56" s="144" t="s">
        <v>387</v>
      </c>
      <c r="E56" s="145" t="s">
        <v>388</v>
      </c>
      <c r="F56" s="146" t="s">
        <v>555</v>
      </c>
      <c r="H56" s="138"/>
      <c r="I56" s="128"/>
      <c r="J56" s="128"/>
      <c r="K56" s="128"/>
    </row>
    <row r="57" spans="1:11" ht="14.4">
      <c r="A57" s="161" t="s">
        <v>208</v>
      </c>
      <c r="B57" s="139" t="s">
        <v>486</v>
      </c>
      <c r="C57" s="161" t="s">
        <v>387</v>
      </c>
      <c r="D57" s="162" t="s">
        <v>387</v>
      </c>
      <c r="E57" s="163" t="s">
        <v>388</v>
      </c>
      <c r="F57" s="164" t="s">
        <v>209</v>
      </c>
      <c r="G57" s="137" t="s">
        <v>556</v>
      </c>
      <c r="H57" s="138"/>
      <c r="I57" s="128"/>
      <c r="J57" s="128"/>
      <c r="K57" s="128"/>
    </row>
    <row r="58" spans="1:11" ht="14.4">
      <c r="A58" s="143" t="s">
        <v>557</v>
      </c>
      <c r="B58" s="165" t="s">
        <v>558</v>
      </c>
      <c r="C58" s="143" t="s">
        <v>164</v>
      </c>
      <c r="D58" s="166" t="s">
        <v>387</v>
      </c>
      <c r="E58" s="167" t="s">
        <v>388</v>
      </c>
      <c r="F58" s="146" t="s">
        <v>559</v>
      </c>
      <c r="G58" s="137" t="s">
        <v>560</v>
      </c>
    </row>
    <row r="59" spans="1:11" ht="14.4">
      <c r="A59" s="143" t="s">
        <v>561</v>
      </c>
      <c r="B59" s="165"/>
      <c r="C59" s="143" t="s">
        <v>561</v>
      </c>
      <c r="D59" s="144" t="s">
        <v>561</v>
      </c>
      <c r="E59" s="167" t="s">
        <v>418</v>
      </c>
      <c r="F59" s="146" t="s">
        <v>562</v>
      </c>
    </row>
    <row r="60" spans="1:11" ht="14.4">
      <c r="A60" s="165" t="s">
        <v>213</v>
      </c>
      <c r="B60" s="139" t="s">
        <v>563</v>
      </c>
      <c r="C60" s="165" t="s">
        <v>213</v>
      </c>
      <c r="D60" s="169" t="s">
        <v>497</v>
      </c>
      <c r="E60" s="163" t="s">
        <v>388</v>
      </c>
      <c r="F60" s="147" t="s">
        <v>214</v>
      </c>
      <c r="G60" s="137" t="s">
        <v>213</v>
      </c>
    </row>
    <row r="61" spans="1:11" ht="14.4">
      <c r="A61" s="143" t="s">
        <v>510</v>
      </c>
      <c r="B61" s="165" t="s">
        <v>564</v>
      </c>
      <c r="C61" s="143" t="s">
        <v>510</v>
      </c>
      <c r="D61" s="144" t="s">
        <v>510</v>
      </c>
      <c r="E61" s="145" t="s">
        <v>388</v>
      </c>
      <c r="F61" s="146" t="s">
        <v>565</v>
      </c>
      <c r="G61" s="137" t="s">
        <v>510</v>
      </c>
    </row>
    <row r="62" spans="1:11" ht="14.4">
      <c r="A62" s="143" t="s">
        <v>566</v>
      </c>
      <c r="B62" s="165"/>
      <c r="C62" s="143" t="s">
        <v>482</v>
      </c>
      <c r="D62" s="144" t="s">
        <v>403</v>
      </c>
      <c r="E62" s="145" t="s">
        <v>388</v>
      </c>
      <c r="F62" s="146" t="s">
        <v>567</v>
      </c>
      <c r="G62" s="137" t="s">
        <v>566</v>
      </c>
    </row>
    <row r="63" spans="1:11" ht="14.4">
      <c r="A63" s="143" t="s">
        <v>568</v>
      </c>
      <c r="B63" s="165" t="s">
        <v>569</v>
      </c>
      <c r="C63" s="143" t="s">
        <v>570</v>
      </c>
      <c r="D63" s="144" t="s">
        <v>387</v>
      </c>
      <c r="E63" s="145" t="s">
        <v>388</v>
      </c>
      <c r="F63" s="146" t="s">
        <v>571</v>
      </c>
      <c r="G63" s="137" t="s">
        <v>568</v>
      </c>
    </row>
    <row r="64" spans="1:11" ht="14.4">
      <c r="A64" s="143" t="s">
        <v>205</v>
      </c>
      <c r="B64" s="165"/>
      <c r="C64" s="143" t="s">
        <v>387</v>
      </c>
      <c r="D64" s="144" t="s">
        <v>387</v>
      </c>
      <c r="E64" s="145" t="s">
        <v>388</v>
      </c>
      <c r="F64" s="146" t="s">
        <v>206</v>
      </c>
      <c r="G64" s="137" t="s">
        <v>205</v>
      </c>
    </row>
    <row r="65" spans="1:7" ht="14.4">
      <c r="A65" s="143" t="s">
        <v>572</v>
      </c>
      <c r="B65" s="165" t="s">
        <v>573</v>
      </c>
      <c r="C65" s="143" t="s">
        <v>574</v>
      </c>
      <c r="D65" s="144" t="s">
        <v>468</v>
      </c>
      <c r="E65" s="145" t="s">
        <v>388</v>
      </c>
      <c r="F65" s="146" t="s">
        <v>575</v>
      </c>
      <c r="G65" s="137" t="s">
        <v>572</v>
      </c>
    </row>
  </sheetData>
  <sheetProtection algorithmName="SHA-512" hashValue="HhPQ7ljbnokD/P7s3MKlFguPjQ/uLcttpcaFQakOVa9xx9MYEkG+Nq+u0LW5t6Qqd8OsMJmdkN/caV9z+2SqLQ==" saltValue="cjZGlDjbozS82fB0Nln5+g==" spinCount="100000" sheet="1" objects="1" scenarios="1"/>
  <autoFilter ref="A1:G60" xr:uid="{F30DFDC2-23F9-4A83-B16C-2C47EE961E06}">
    <sortState xmlns:xlrd2="http://schemas.microsoft.com/office/spreadsheetml/2017/richdata2" ref="A2:G61">
      <sortCondition ref="A1:A60"/>
    </sortState>
  </autoFilter>
  <sortState xmlns:xlrd2="http://schemas.microsoft.com/office/spreadsheetml/2017/richdata2" ref="A3:F56">
    <sortCondition ref="A2"/>
  </sortState>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2:B51"/>
  <sheetViews>
    <sheetView topLeftCell="A5" zoomScale="55" zoomScaleNormal="55" workbookViewId="0">
      <selection activeCell="D17" sqref="D17"/>
    </sheetView>
  </sheetViews>
  <sheetFormatPr defaultColWidth="9.33203125" defaultRowHeight="14.4"/>
  <cols>
    <col min="1" max="1" width="28.44140625" style="110" customWidth="1"/>
    <col min="2" max="2" width="47.33203125" style="114" customWidth="1"/>
    <col min="3" max="16384" width="9.33203125" style="110"/>
  </cols>
  <sheetData>
    <row r="2" spans="1:1" ht="170.25" customHeight="1">
      <c r="A2" s="113" t="s">
        <v>1</v>
      </c>
    </row>
    <row r="3" spans="1:1" ht="170.25" customHeight="1">
      <c r="A3" s="113" t="s">
        <v>529</v>
      </c>
    </row>
    <row r="4" spans="1:1" ht="170.25" customHeight="1">
      <c r="A4" s="112" t="s">
        <v>568</v>
      </c>
    </row>
    <row r="5" spans="1:1" ht="170.25" customHeight="1">
      <c r="A5" s="113" t="s">
        <v>450</v>
      </c>
    </row>
    <row r="6" spans="1:1" ht="170.25" customHeight="1">
      <c r="A6" s="113" t="s">
        <v>459</v>
      </c>
    </row>
    <row r="7" spans="1:1" ht="170.25" customHeight="1">
      <c r="A7" s="113" t="s">
        <v>484</v>
      </c>
    </row>
    <row r="8" spans="1:1" ht="170.25" customHeight="1">
      <c r="A8" s="113" t="s">
        <v>199</v>
      </c>
    </row>
    <row r="9" spans="1:1" ht="170.25" customHeight="1">
      <c r="A9" s="112" t="s">
        <v>507</v>
      </c>
    </row>
    <row r="10" spans="1:1" ht="170.25" customHeight="1">
      <c r="A10" s="113" t="s">
        <v>512</v>
      </c>
    </row>
    <row r="11" spans="1:1" ht="170.25" customHeight="1">
      <c r="A11" s="112" t="s">
        <v>523</v>
      </c>
    </row>
    <row r="12" spans="1:1" ht="170.25" customHeight="1">
      <c r="A12" s="113" t="s">
        <v>416</v>
      </c>
    </row>
    <row r="13" spans="1:1" ht="170.25" customHeight="1">
      <c r="A13" s="187" t="s">
        <v>467</v>
      </c>
    </row>
    <row r="14" spans="1:1" ht="170.25" customHeight="1">
      <c r="A14" s="126" t="s">
        <v>437</v>
      </c>
    </row>
    <row r="15" spans="1:1" ht="170.25" customHeight="1">
      <c r="A15" s="112" t="s">
        <v>489</v>
      </c>
    </row>
    <row r="16" spans="1:1" ht="170.25" customHeight="1">
      <c r="A16" s="113" t="s">
        <v>434</v>
      </c>
    </row>
    <row r="17" spans="1:1" ht="170.25" customHeight="1">
      <c r="A17" s="112" t="s">
        <v>554</v>
      </c>
    </row>
    <row r="18" spans="1:1" ht="170.25" customHeight="1">
      <c r="A18" s="113" t="s">
        <v>208</v>
      </c>
    </row>
    <row r="19" spans="1:1" ht="170.25" customHeight="1">
      <c r="A19" s="112" t="s">
        <v>557</v>
      </c>
    </row>
    <row r="20" spans="1:1" ht="170.25" customHeight="1">
      <c r="A20" s="111" t="s">
        <v>510</v>
      </c>
    </row>
    <row r="21" spans="1:1" ht="170.25" customHeight="1">
      <c r="A21" s="110" t="s">
        <v>164</v>
      </c>
    </row>
    <row r="22" spans="1:1" ht="170.25" customHeight="1">
      <c r="A22" s="112" t="s">
        <v>186</v>
      </c>
    </row>
    <row r="23" spans="1:1" ht="170.25" customHeight="1">
      <c r="A23" s="110" t="s">
        <v>472</v>
      </c>
    </row>
    <row r="24" spans="1:1" ht="170.25" customHeight="1">
      <c r="A24" s="110" t="s">
        <v>445</v>
      </c>
    </row>
    <row r="25" spans="1:1" ht="170.25" customHeight="1">
      <c r="A25" s="117" t="s">
        <v>191</v>
      </c>
    </row>
    <row r="26" spans="1:1" ht="170.25" customHeight="1">
      <c r="A26" s="110" t="s">
        <v>213</v>
      </c>
    </row>
    <row r="27" spans="1:1" ht="170.25" customHeight="1">
      <c r="A27" s="117" t="s">
        <v>547</v>
      </c>
    </row>
    <row r="28" spans="1:1" ht="170.25" customHeight="1">
      <c r="A28" s="117" t="s">
        <v>176</v>
      </c>
    </row>
    <row r="29" spans="1:1" ht="170.25" customHeight="1">
      <c r="A29" s="188" t="s">
        <v>572</v>
      </c>
    </row>
    <row r="30" spans="1:1" ht="170.25" customHeight="1">
      <c r="A30" s="117" t="s">
        <v>462</v>
      </c>
    </row>
    <row r="31" spans="1:1" ht="170.25" customHeight="1">
      <c r="A31" s="188" t="s">
        <v>205</v>
      </c>
    </row>
    <row r="32" spans="1:1" ht="170.25" customHeight="1">
      <c r="A32" s="188" t="s">
        <v>566</v>
      </c>
    </row>
    <row r="33" spans="1:1" ht="170.25" customHeight="1">
      <c r="A33" s="187" t="s">
        <v>453</v>
      </c>
    </row>
    <row r="34" spans="1:1" ht="170.25" customHeight="1">
      <c r="A34" s="112" t="s">
        <v>186</v>
      </c>
    </row>
    <row r="35" spans="1:1" ht="170.25" customHeight="1">
      <c r="A35" s="187"/>
    </row>
    <row r="36" spans="1:1" ht="170.25" customHeight="1">
      <c r="A36" s="126"/>
    </row>
    <row r="37" spans="1:1" ht="170.25" customHeight="1"/>
    <row r="38" spans="1:1" ht="170.25" customHeight="1"/>
    <row r="39" spans="1:1" ht="170.25" customHeight="1"/>
    <row r="40" spans="1:1" ht="170.25" customHeight="1"/>
    <row r="41" spans="1:1" ht="170.25" customHeight="1"/>
    <row r="42" spans="1:1" ht="170.25" customHeight="1"/>
    <row r="43" spans="1:1" ht="170.25" customHeight="1"/>
    <row r="44" spans="1:1" ht="170.25" customHeight="1"/>
    <row r="45" spans="1:1" ht="170.25" customHeight="1"/>
    <row r="46" spans="1:1" ht="170.25" customHeight="1"/>
    <row r="47" spans="1:1" ht="170.25" customHeight="1"/>
    <row r="48" spans="1:1" ht="170.25" customHeight="1"/>
    <row r="49" ht="170.25" customHeight="1"/>
    <row r="50" ht="170.25" customHeight="1"/>
    <row r="51" ht="170.25" customHeight="1"/>
  </sheetData>
  <sheetProtection algorithmName="SHA-512" hashValue="82xgpRUEuFNn2qy6ZbLMkW72WUCCdLN+6tSn8zMLyvYC2UkBe73uZSt1TqLIHX7cQ8iQfFs3NRWn3xXhx4Uv7g==" saltValue="kfiX0U3leYW0FprIB+XXog==" spinCount="100000" sheet="1" objects="1" scenarios="1"/>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90B25ABE4F6C142AFFAD91C9395B6F3" ma:contentTypeVersion="12" ma:contentTypeDescription="Create a new document." ma:contentTypeScope="" ma:versionID="1c56c40f0dc33a2003665d455963f4e8">
  <xsd:schema xmlns:xsd="http://www.w3.org/2001/XMLSchema" xmlns:xs="http://www.w3.org/2001/XMLSchema" xmlns:p="http://schemas.microsoft.com/office/2006/metadata/properties" xmlns:ns2="1948818d-24cc-49e6-9f2f-91948e873d3b" xmlns:ns3="6152710a-68c3-40de-8d43-c9315c672361" targetNamespace="http://schemas.microsoft.com/office/2006/metadata/properties" ma:root="true" ma:fieldsID="10ab0360df1faaf7e9729954b9c92c15" ns2:_="" ns3:_="">
    <xsd:import namespace="1948818d-24cc-49e6-9f2f-91948e873d3b"/>
    <xsd:import namespace="6152710a-68c3-40de-8d43-c9315c67236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element ref="ns2:MediaServiceLocatio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48818d-24cc-49e6-9f2f-91948e873d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152710a-68c3-40de-8d43-c9315c67236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B665CEC-B97B-4FE3-B820-F8CAF12DD3B1}">
  <ds:schemaRefs>
    <ds:schemaRef ds:uri="http://schemas.openxmlformats.org/package/2006/metadata/core-properties"/>
    <ds:schemaRef ds:uri="http://purl.org/dc/terms/"/>
    <ds:schemaRef ds:uri="1948818d-24cc-49e6-9f2f-91948e873d3b"/>
    <ds:schemaRef ds:uri="http://schemas.microsoft.com/office/infopath/2007/PartnerControls"/>
    <ds:schemaRef ds:uri="http://schemas.microsoft.com/office/2006/documentManagement/types"/>
    <ds:schemaRef ds:uri="6152710a-68c3-40de-8d43-c9315c672361"/>
    <ds:schemaRef ds:uri="http://www.w3.org/XML/1998/namespace"/>
    <ds:schemaRef ds:uri="http://schemas.microsoft.com/office/2006/metadata/properties"/>
    <ds:schemaRef ds:uri="http://purl.org/dc/dcmitype/"/>
    <ds:schemaRef ds:uri="http://purl.org/dc/elements/1.1/"/>
  </ds:schemaRefs>
</ds:datastoreItem>
</file>

<file path=customXml/itemProps2.xml><?xml version="1.0" encoding="utf-8"?>
<ds:datastoreItem xmlns:ds="http://schemas.openxmlformats.org/officeDocument/2006/customXml" ds:itemID="{7C05E139-AA4A-4A63-AB6B-554D8F95572E}">
  <ds:schemaRefs>
    <ds:schemaRef ds:uri="http://schemas.microsoft.com/sharepoint/v3/contenttype/forms"/>
  </ds:schemaRefs>
</ds:datastoreItem>
</file>

<file path=customXml/itemProps3.xml><?xml version="1.0" encoding="utf-8"?>
<ds:datastoreItem xmlns:ds="http://schemas.openxmlformats.org/officeDocument/2006/customXml" ds:itemID="{5F662399-8C19-4966-9C1D-6F53BA3630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48818d-24cc-49e6-9f2f-91948e873d3b"/>
    <ds:schemaRef ds:uri="6152710a-68c3-40de-8d43-c9315c6723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Detention Profiles</vt:lpstr>
      <vt:lpstr>DC Full Dataset</vt:lpstr>
      <vt:lpstr>DC Map</vt:lpstr>
      <vt:lpstr>Terms &amp; Definitions</vt:lpstr>
      <vt:lpstr>DC Methodology</vt:lpstr>
      <vt:lpstr>Enumerator Guideline</vt:lpstr>
      <vt:lpstr>DC Assessment Form</vt:lpstr>
      <vt:lpstr>DC Location Info</vt:lpstr>
      <vt:lpstr>index map</vt:lpstr>
      <vt:lpstr>maps</vt:lpstr>
      <vt:lpstr>'Detention Profiles'!Print_Area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DTM Libya</dc:creator>
  <cp:keywords/>
  <dc:description/>
  <cp:lastModifiedBy>AHMED Waqas</cp:lastModifiedBy>
  <cp:revision/>
  <dcterms:created xsi:type="dcterms:W3CDTF">2014-03-28T11:34:11Z</dcterms:created>
  <dcterms:modified xsi:type="dcterms:W3CDTF">2022-03-09T14:58:57Z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0x010100490B25ABE4F6C142AFFAD91C9395B6F3</vt:lpwstr>
  </property>
  <property fmtid="{D5CDD505-2E9C-101B-9397-08002B2CF9AE}" pid="3" name="MSIP_Label_65b15e2b-c6d2-488b-8aea-978109a77633_Enabled">
    <vt:lpwstr>true</vt:lpwstr>
  </property>
  <property fmtid="{D5CDD505-2E9C-101B-9397-08002B2CF9AE}" pid="4" name="MSIP_Label_65b15e2b-c6d2-488b-8aea-978109a77633_SetDate">
    <vt:lpwstr>2022-03-09T10:23:34Z</vt:lpwstr>
  </property>
  <property fmtid="{D5CDD505-2E9C-101B-9397-08002B2CF9AE}" pid="5" name="MSIP_Label_65b15e2b-c6d2-488b-8aea-978109a77633_Method">
    <vt:lpwstr>Privileged</vt:lpwstr>
  </property>
  <property fmtid="{D5CDD505-2E9C-101B-9397-08002B2CF9AE}" pid="6" name="MSIP_Label_65b15e2b-c6d2-488b-8aea-978109a77633_Name">
    <vt:lpwstr>IOMLb0010IN123173</vt:lpwstr>
  </property>
  <property fmtid="{D5CDD505-2E9C-101B-9397-08002B2CF9AE}" pid="7" name="MSIP_Label_65b15e2b-c6d2-488b-8aea-978109a77633_SiteId">
    <vt:lpwstr>1588262d-23fb-43b4-bd6e-bce49c8e6186</vt:lpwstr>
  </property>
  <property fmtid="{D5CDD505-2E9C-101B-9397-08002B2CF9AE}" pid="8" name="MSIP_Label_65b15e2b-c6d2-488b-8aea-978109a77633_ActionId">
    <vt:lpwstr>4e159a12-679f-470f-8227-a90375bae776</vt:lpwstr>
  </property>
  <property fmtid="{D5CDD505-2E9C-101B-9397-08002B2CF9AE}" pid="9" name="MSIP_Label_65b15e2b-c6d2-488b-8aea-978109a77633_ContentBits">
    <vt:lpwstr>0</vt:lpwstr>
  </property>
</Properties>
</file>