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codeName="{AE6600E7-7A62-396C-DE95-9942FA9DD81E}"/>
  <workbookPr codeName="ThisWorkbook" hidePivotFieldList="1"/>
  <mc:AlternateContent xmlns:mc="http://schemas.openxmlformats.org/markup-compatibility/2006">
    <mc:Choice Requires="x15">
      <x15ac:absPath xmlns:x15ac="http://schemas.microsoft.com/office/spreadsheetml/2010/11/ac" url="C:\Users\wqahmed\Downloads\"/>
    </mc:Choice>
  </mc:AlternateContent>
  <xr:revisionPtr revIDLastSave="0" documentId="13_ncr:1_{C7A3081B-B1F0-4D03-98D0-9DC4974541DF}" xr6:coauthVersionLast="47" xr6:coauthVersionMax="47" xr10:uidLastSave="{00000000-0000-0000-0000-000000000000}"/>
  <bookViews>
    <workbookView xWindow="-108" yWindow="-108" windowWidth="23256" windowHeight="12576" tabRatio="723"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Dataset'!$A$1:$CM$1</definedName>
    <definedName name="_xlnm._FilterDatabase" localSheetId="7" hidden="1">'DC Location Info'!$A$1:$G$65</definedName>
    <definedName name="DCmaps">INDEX('index map'!$B$2:$B$40,MATCH('Detention Profiles'!$C$4:$I$5,'index map'!$A$2:$A$40,0))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<sst xmlns="http://schemas.openxmlformats.org/spreadsheetml/2006/main" count="1473" uniqueCount="577">
  <si>
    <t>Abusliem</t>
  </si>
  <si>
    <t>How to Use:</t>
  </si>
  <si>
    <t>1. To view each Detention Center Profile please select the name of center you want to view from the dropdown list. 
2. To see the full dataset go to "DC Data" tab.
3. For a map of all Detention Centres please go to ‘DC Map’.
4. For definition of terms go to "Terms &amp; Definitions" tab.
5. For Detention Centre Methodology go to ‘DC methodology’
6. For enumerator guidelines and tools see ‘Enumerator guidelines’ and ‘Assessment form’.</t>
  </si>
  <si>
    <t>Detention Center location</t>
  </si>
  <si>
    <t>Muhalla</t>
  </si>
  <si>
    <t>Baladiya</t>
  </si>
  <si>
    <t>Mantika</t>
  </si>
  <si>
    <t>DETENTION CENTER INFORMATION</t>
  </si>
  <si>
    <t>Number of Migrants on Day of Assessment</t>
  </si>
  <si>
    <t>Registration system in place?</t>
  </si>
  <si>
    <t>Number of Staff</t>
  </si>
  <si>
    <t>DEMOGRAPHICS &amp; SHELTER</t>
  </si>
  <si>
    <t>0-18 years</t>
  </si>
  <si>
    <t>19-59 years</t>
  </si>
  <si>
    <t>&gt;60 years</t>
  </si>
  <si>
    <t>Total</t>
  </si>
  <si>
    <t>Are women and men kept separate?</t>
  </si>
  <si>
    <t>Male</t>
  </si>
  <si>
    <t>Are adults and children kept separate?</t>
  </si>
  <si>
    <t>Female</t>
  </si>
  <si>
    <t>19-59 total</t>
  </si>
  <si>
    <t>60+ total</t>
  </si>
  <si>
    <t>VULNERABLE POPULATIONS</t>
  </si>
  <si>
    <t>MAIN NATIONALITIES PRESENT IN CENTRE</t>
  </si>
  <si>
    <t>Number of unaccompanied minors</t>
  </si>
  <si>
    <t>Nationality 1</t>
  </si>
  <si>
    <t>Nationality 2</t>
  </si>
  <si>
    <t>Nationality 3</t>
  </si>
  <si>
    <t>Nationality 4</t>
  </si>
  <si>
    <t>Nationality 5</t>
  </si>
  <si>
    <t>Remaining Nationalities</t>
  </si>
  <si>
    <t>Number of breastfeeding women</t>
  </si>
  <si>
    <t>Nationality</t>
  </si>
  <si>
    <t>Number of pregnant women</t>
  </si>
  <si>
    <t># Migrants</t>
  </si>
  <si>
    <t>SECTORIAL DATA</t>
  </si>
  <si>
    <t>HEALTH</t>
  </si>
  <si>
    <t>Health services available in centre?</t>
  </si>
  <si>
    <t>Number of births in last 30 days</t>
  </si>
  <si>
    <t>How often are health services available?</t>
  </si>
  <si>
    <t>Location where births took place</t>
  </si>
  <si>
    <t>Is there a health clinic in the centre?</t>
  </si>
  <si>
    <t xml:space="preserve">Did children fall ill during the last 30 days? </t>
  </si>
  <si>
    <t>Health examination upon entry of detainee</t>
  </si>
  <si>
    <t>If many, primary reported illness:</t>
  </si>
  <si>
    <t>Procedure for seriously ill or injured detainees</t>
  </si>
  <si>
    <t>Did adults fall ill during the last 30 days?</t>
  </si>
  <si>
    <t>Availability of medicine in centre</t>
  </si>
  <si>
    <t>WASH</t>
  </si>
  <si>
    <t>Regular access to drinking water?</t>
  </si>
  <si>
    <t>Are latrines functioning?</t>
  </si>
  <si>
    <t>Availability of sanitary hygiene kits</t>
  </si>
  <si>
    <t>Separate male/female latrines</t>
  </si>
  <si>
    <t>Availability of buckets</t>
  </si>
  <si>
    <t>Separate male/female bathing areas</t>
  </si>
  <si>
    <t>FOOD</t>
  </si>
  <si>
    <t>Food provided daily?</t>
  </si>
  <si>
    <t>Supplementary feeding for pregnant / lactating mothers</t>
  </si>
  <si>
    <t>Frequency of food supply</t>
  </si>
  <si>
    <t>Supplementary feeding for young children</t>
  </si>
  <si>
    <t>Food distribution supported by</t>
  </si>
  <si>
    <t>PROTECTION</t>
  </si>
  <si>
    <t>Private space for detainees to meet with international organizations</t>
  </si>
  <si>
    <t>Availability of psychosocial services</t>
  </si>
  <si>
    <t>Migrants can access legal services</t>
  </si>
  <si>
    <t>Availability of family tracing services</t>
  </si>
  <si>
    <t>Majority of migrants have documentation (passport/ID/etc.)</t>
  </si>
  <si>
    <t>Access to outdoor spaces</t>
  </si>
  <si>
    <t>SITE FACILITY INFORMATION</t>
  </si>
  <si>
    <t>Presence of electrical and functioning lighting</t>
  </si>
  <si>
    <t>Availability of laundry facilities</t>
  </si>
  <si>
    <t>Functionality of ventilation system in centre</t>
  </si>
  <si>
    <t>Frequency of power cuts</t>
  </si>
  <si>
    <t>ACCESS TO INFORMATION</t>
  </si>
  <si>
    <t>Migrants have access to mobile phones</t>
  </si>
  <si>
    <t>Migrants have access to television</t>
  </si>
  <si>
    <t>Migrants are able to make international calls</t>
  </si>
  <si>
    <t>Migrants have access to internet</t>
  </si>
  <si>
    <t>Migrants have access to printed media</t>
  </si>
  <si>
    <t>INFORMATION SOURCES</t>
  </si>
  <si>
    <t>KI 1</t>
  </si>
  <si>
    <t>KI 3</t>
  </si>
  <si>
    <t>KI 2</t>
  </si>
  <si>
    <t>KI 4</t>
  </si>
  <si>
    <t>For all of IOM Libya DTM publications, datasets and maps please visit: https://dtm.iom.int/libya</t>
  </si>
  <si>
    <t>For all feedback and queries please contact: awaqar@iom.int</t>
  </si>
  <si>
    <t>Detention Centre Name (EN)</t>
  </si>
  <si>
    <t>Date of Assesssment</t>
  </si>
  <si>
    <t>Detention Centre Name (AR)</t>
  </si>
  <si>
    <t>Functioning registration system</t>
  </si>
  <si>
    <t>Number of migrants on day of assessment</t>
  </si>
  <si>
    <t>Are women &amp; men separate</t>
  </si>
  <si>
    <t>Are children &amp; adults separate</t>
  </si>
  <si>
    <t>Number male less 18 years of age</t>
  </si>
  <si>
    <t>Number of male between 19-59</t>
  </si>
  <si>
    <t>Number of male over 60</t>
  </si>
  <si>
    <t>Number female less 18 years of age</t>
  </si>
  <si>
    <t>Number of female between 19-59</t>
  </si>
  <si>
    <t>Number of female over 60</t>
  </si>
  <si>
    <t>Nationality most present in Detention Center</t>
  </si>
  <si>
    <t>Number of detained from the most present nationality</t>
  </si>
  <si>
    <t>Second most present nationality in Detention Center</t>
  </si>
  <si>
    <t>Number of detained from the second most present nationality</t>
  </si>
  <si>
    <t>Third most present nationality in Detention Center</t>
  </si>
  <si>
    <t>Number of detained from the third most present nationality</t>
  </si>
  <si>
    <t>Fourth most present nationality in Detention Center</t>
  </si>
  <si>
    <t>Number of detained from the  fourth most present nationality</t>
  </si>
  <si>
    <t>Fifth most present nationality in Detention Center</t>
  </si>
  <si>
    <t>Number of detained from the fifth most present nationality</t>
  </si>
  <si>
    <t>Number of individuals from remaining nationalities</t>
  </si>
  <si>
    <t>Are health services available at cente</t>
  </si>
  <si>
    <t>How often are health services available</t>
  </si>
  <si>
    <t>Is there a health clinic in the center?</t>
  </si>
  <si>
    <t>Do detainees undergo health examination upon entry to facility?</t>
  </si>
  <si>
    <t>What happens when a detainee is seriously ill or injured?</t>
  </si>
  <si>
    <t>How often are medicines available in the center?</t>
  </si>
  <si>
    <t xml:space="preserve">Is supplementary feeding available for pregnant / lactating mothers? </t>
  </si>
  <si>
    <t>Is supplementary feeding available for young children?</t>
  </si>
  <si>
    <t xml:space="preserve">Did children fall ill during the last 30 days </t>
  </si>
  <si>
    <t>If MANY what is the primary reported illness?</t>
  </si>
  <si>
    <t xml:space="preserve">Did adults fall ill during the last 30 days </t>
  </si>
  <si>
    <t xml:space="preserve">Number of births in the past 30 days? </t>
  </si>
  <si>
    <t xml:space="preserve">If Yes, where did the pregnant ladies give birth? </t>
  </si>
  <si>
    <t>Do migrants have regular access to drinking water?</t>
  </si>
  <si>
    <t xml:space="preserve">Are male and female separated latrines available? </t>
  </si>
  <si>
    <t>Are male and female separated bathing areas available?</t>
  </si>
  <si>
    <t>Are sanitary hygiene kits available?</t>
  </si>
  <si>
    <t xml:space="preserve">Are buckets available at site? </t>
  </si>
  <si>
    <t>Is there laundry facilities?</t>
  </si>
  <si>
    <t>Does the DC provide daily food?</t>
  </si>
  <si>
    <t xml:space="preserve">How often is food supplied  </t>
  </si>
  <si>
    <t>Who are the food distributions supported by?</t>
  </si>
  <si>
    <t>Is there a private space where the detainees can talk to officials from international organizations / NGO?</t>
  </si>
  <si>
    <t>Do migrants have access to legal services?</t>
  </si>
  <si>
    <t>Do the majority of detainees have passports, identification card or other documents?</t>
  </si>
  <si>
    <t>Are psychosocial support services available?</t>
  </si>
  <si>
    <t>Is family-tracing available to migrants?</t>
  </si>
  <si>
    <t>How much time do migrants spend outdoors during the day?</t>
  </si>
  <si>
    <t>How much electrical and functioning ligthing is at the center?</t>
  </si>
  <si>
    <t>Is the ventilation system working in the center?</t>
  </si>
  <si>
    <t>How frequent are power cuts?</t>
  </si>
  <si>
    <t>Do migrants have access to mobile phones?</t>
  </si>
  <si>
    <t>Are migrants able to make international calls?</t>
  </si>
  <si>
    <t>Do migrants have access to printed media?</t>
  </si>
  <si>
    <t>Do migrants have access to television?</t>
  </si>
  <si>
    <t>Do migrants have access to the internet?</t>
  </si>
  <si>
    <t>Who did you collect the information for this assessment from? (KI 1)</t>
  </si>
  <si>
    <t>KI2</t>
  </si>
  <si>
    <t>KI3</t>
  </si>
  <si>
    <t>KI4</t>
  </si>
  <si>
    <t>DC Name No spaces</t>
  </si>
  <si>
    <t>ابو سليم</t>
  </si>
  <si>
    <t>Yes</t>
  </si>
  <si>
    <t>No</t>
  </si>
  <si>
    <t>All</t>
  </si>
  <si>
    <t>Don’t know</t>
  </si>
  <si>
    <t>Government (DCIM)</t>
  </si>
  <si>
    <t>Don't Know</t>
  </si>
  <si>
    <t>Don't know</t>
  </si>
  <si>
    <t>A lot</t>
  </si>
  <si>
    <t>Often</t>
  </si>
  <si>
    <t>No power cuts</t>
  </si>
  <si>
    <t>DCIM Detention centre manager</t>
  </si>
  <si>
    <t>Ain Zara</t>
  </si>
  <si>
    <t>عين زارة</t>
  </si>
  <si>
    <t>Often (at least once a week)</t>
  </si>
  <si>
    <t>Treated on site if/when a health staff comes</t>
  </si>
  <si>
    <t>Irregularly (available every once in a while)</t>
  </si>
  <si>
    <t>None</t>
  </si>
  <si>
    <t>Few</t>
  </si>
  <si>
    <t>Not applicable (no births)</t>
  </si>
  <si>
    <t>Three times a day</t>
  </si>
  <si>
    <t>More than half a day</t>
  </si>
  <si>
    <t>Irregulary</t>
  </si>
  <si>
    <t>Occasional</t>
  </si>
  <si>
    <t>Al Bayda</t>
  </si>
  <si>
    <t>البيضاء 1</t>
  </si>
  <si>
    <t>Sudan</t>
  </si>
  <si>
    <t>Egypt</t>
  </si>
  <si>
    <t>Chad</t>
  </si>
  <si>
    <t>Nigeria</t>
  </si>
  <si>
    <t>Never</t>
  </si>
  <si>
    <t>Twice a day</t>
  </si>
  <si>
    <t>Less than half a day</t>
  </si>
  <si>
    <t>DCIM Detention centre staff member</t>
  </si>
  <si>
    <t>Al kufra</t>
  </si>
  <si>
    <t>الكفرة الجوف</t>
  </si>
  <si>
    <t>Referred to the hospital</t>
  </si>
  <si>
    <t>Some</t>
  </si>
  <si>
    <t>Once a day</t>
  </si>
  <si>
    <t>Benghazi Ganfouda</t>
  </si>
  <si>
    <t>بنغازي قنفودة</t>
  </si>
  <si>
    <t>Eritrea</t>
  </si>
  <si>
    <t>Regularly (available most of the time)</t>
  </si>
  <si>
    <t>Limited access to outdoors</t>
  </si>
  <si>
    <t>Limited</t>
  </si>
  <si>
    <t>No ventilation</t>
  </si>
  <si>
    <t>Ghiryan Aburshada</t>
  </si>
  <si>
    <t xml:space="preserve"> غريان أبو رشادة</t>
  </si>
  <si>
    <t>Frequent</t>
  </si>
  <si>
    <t>Ghiryan Al Hamra</t>
  </si>
  <si>
    <t>غريان الحمراء</t>
  </si>
  <si>
    <t>NGO worker active in detention centre</t>
  </si>
  <si>
    <t>Shara Zawya</t>
  </si>
  <si>
    <t>شارع الزاوية</t>
  </si>
  <si>
    <t>They move freely between indoors and outdoors</t>
  </si>
  <si>
    <t>Triq al Sika</t>
  </si>
  <si>
    <t>طريق السكة</t>
  </si>
  <si>
    <t>Niger</t>
  </si>
  <si>
    <t>Somalia</t>
  </si>
  <si>
    <t>Zliten</t>
  </si>
  <si>
    <t>زليتن</t>
  </si>
  <si>
    <t>Glossary of Terms</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</si>
  <si>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</si>
  <si>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</si>
  <si>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r>
      <t xml:space="preserve">Registration system: </t>
    </r>
    <r>
      <rPr>
        <sz val="11"/>
        <color rgb="FF000000"/>
        <rFont val="Calibri"/>
        <family val="2"/>
      </rPr>
      <t>A system of gathering details from migrants when they enter the centre where the data is stored in a filing system or databse.</t>
    </r>
  </si>
  <si>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</si>
  <si>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</si>
  <si>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</si>
  <si>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Number of pregnant women:</t>
    </r>
    <r>
      <rPr>
        <sz val="11"/>
        <color rgb="FF000000"/>
        <rFont val="Calibri"/>
        <family val="2"/>
      </rPr>
      <t xml:space="preserve"> Number of women who are expecting a child currently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</si>
  <si>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</si>
  <si>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t>Frequency of service provision</t>
  </si>
  <si>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</si>
  <si>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</si>
  <si>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</si>
  <si>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t>Regularity of medicine availability</t>
  </si>
  <si>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</si>
  <si>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</si>
  <si>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</si>
  <si>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</si>
  <si>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</si>
  <si>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</si>
  <si>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</si>
  <si>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</si>
  <si>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</si>
  <si>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</si>
  <si>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</si>
  <si>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</si>
  <si>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</si>
  <si>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</si>
  <si>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</si>
  <si>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</si>
  <si>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</si>
  <si>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Psychosocial services:</t>
    </r>
    <r>
      <rPr>
        <sz val="11"/>
        <color rgb="FF000000"/>
        <rFont val="Calibri"/>
        <family val="2"/>
      </rPr>
      <t xml:space="preserve"> Directed towards individuals who are not able to cope with the recent events or the new situation in which they live.</t>
    </r>
  </si>
  <si>
    <r>
      <t xml:space="preserve">Family tracing: </t>
    </r>
    <r>
      <rPr>
        <sz val="11"/>
        <color rgb="FF000000"/>
        <rFont val="Calibri"/>
        <family val="2"/>
      </rPr>
      <t>Services to help migrants locate missing family members.</t>
    </r>
  </si>
  <si>
    <t>Migrants' access to outdoor spaces</t>
  </si>
  <si>
    <r>
      <t xml:space="preserve">·       Freely move: </t>
    </r>
    <r>
      <rPr>
        <sz val="10"/>
        <color rgb="FF000000"/>
        <rFont val="Arial"/>
        <family val="2"/>
      </rPr>
      <t>They move freely between indoors and outdoors</t>
    </r>
  </si>
  <si>
    <r>
      <t xml:space="preserve">·       More than half a day: </t>
    </r>
    <r>
      <rPr>
        <sz val="10"/>
        <color rgb="FF000000"/>
        <rFont val="Arial"/>
        <family val="2"/>
      </rPr>
      <t>They have access to outoor spaces for less than half a day</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</si>
  <si>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</si>
  <si>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</si>
  <si>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 xml:space="preserve">Availability of electricity and functional lighting: </t>
  </si>
  <si>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</si>
  <si>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</si>
  <si>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</si>
  <si>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</si>
  <si>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</si>
  <si>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</si>
  <si>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</si>
  <si>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</si>
  <si>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</si>
  <si>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</si>
  <si>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</si>
  <si>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</si>
  <si>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</si>
  <si>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DTM Libya  - Detention Center Profiles </t>
    </r>
    <r>
      <rPr>
        <sz val="10"/>
        <color rgb="FF000000"/>
        <rFont val="Calibri Light"/>
        <family val="2"/>
      </rPr>
      <t>Version: 1</t>
    </r>
  </si>
  <si>
    <t xml:space="preserve">Methodology </t>
  </si>
  <si>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</si>
  <si>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</si>
  <si>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</si>
  <si>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</si>
  <si>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</si>
  <si>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</si>
  <si>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</si>
  <si>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 xml:space="preserve">Objective of Detention Centre Profiling </t>
  </si>
  <si>
    <t>Detention Centre Profiles aim to provide in-depth snapshots of detention centres under the management of Libya’s Directorate for Combatting Illegal Migration (DCIM) in Libya.</t>
  </si>
  <si>
    <t>Modelled after the site assessments carried out by DTM in other contexts, such as South Sudan, these assessments gather information on the facilities of the centres in addition to the socio-demographic characteristics of migrants held in those centres.</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</si>
  <si>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</si>
  <si>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</si>
  <si>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</si>
  <si>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</si>
  <si>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</si>
  <si>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</si>
  <si>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</si>
  <si>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</si>
  <si>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</si>
  <si>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</si>
  <si>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</si>
  <si>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</si>
  <si>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</si>
  <si>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</si>
  <si>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</si>
  <si>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</si>
  <si>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</si>
  <si>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</si>
  <si>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</si>
  <si>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</si>
  <si>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</si>
  <si>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</si>
  <si>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</si>
  <si>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</si>
  <si>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</si>
  <si>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</si>
  <si>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</si>
  <si>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</si>
  <si>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</si>
  <si>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</si>
  <si>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</si>
  <si>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Detention Centre Profile Assessment</t>
  </si>
  <si>
    <t>Indicator</t>
  </si>
  <si>
    <t>Type of Input</t>
  </si>
  <si>
    <t>Answer Choices</t>
  </si>
  <si>
    <t>Site Info</t>
  </si>
  <si>
    <t>Date of Assessment</t>
  </si>
  <si>
    <t>Select from Calendar</t>
  </si>
  <si>
    <t>Detention centre Name</t>
  </si>
  <si>
    <t xml:space="preserve">Dropdown list </t>
  </si>
  <si>
    <t>Enumerator Name</t>
  </si>
  <si>
    <t>Input</t>
  </si>
  <si>
    <t>Demographics</t>
  </si>
  <si>
    <t>What is the official capacity of this Detention Centre?</t>
  </si>
  <si>
    <t>Input or selection</t>
  </si>
  <si>
    <t>N#</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</si>
  <si>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</si>
  <si>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</si>
  <si>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</si>
  <si>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</si>
  <si>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</si>
  <si>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</si>
  <si>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</si>
  <si>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</si>
  <si>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</si>
  <si>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</si>
  <si>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</si>
  <si>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Select the top five nationalities present in Detention centre today and the number of migrants from each nationality.</t>
  </si>
  <si>
    <t>Dropdown to select nationality then input to put number</t>
  </si>
  <si>
    <t>All other nationalities</t>
  </si>
  <si>
    <t>Number of migrants per nationality:</t>
  </si>
  <si>
    <t>Number of unaccompanied children in centre today</t>
  </si>
  <si>
    <t>Number of breastfeeding women in centre today</t>
  </si>
  <si>
    <t>Number of pregnant women in centre today</t>
  </si>
  <si>
    <t>Health</t>
  </si>
  <si>
    <t>Are health services available at centre?</t>
  </si>
  <si>
    <t>Select one. (If YES is selected then KOBO opens the rest of the HEALTH section. If NO is selected KOBO moves to SHELTER-NFI)</t>
  </si>
  <si>
    <t xml:space="preserve">How often are health services available? </t>
  </si>
  <si>
    <t>Irregularly (once every few weeks)</t>
  </si>
  <si>
    <t>Y/N/Don't Know</t>
  </si>
  <si>
    <t>Given medicine by detention centre staff</t>
  </si>
  <si>
    <t>How often are medicines available in the centre?</t>
  </si>
  <si>
    <t xml:space="preserve">Is supplementary feeding available for young children? </t>
  </si>
  <si>
    <t>Many</t>
  </si>
  <si>
    <t>Multiple selections, input for last choice</t>
  </si>
  <si>
    <t>Fever</t>
  </si>
  <si>
    <t>Diarrhea</t>
  </si>
  <si>
    <t>Coughing/ respiratory tract infection</t>
  </si>
  <si>
    <t>Measles</t>
  </si>
  <si>
    <t>Lack of nutrition</t>
  </si>
  <si>
    <t>Dehydration</t>
  </si>
  <si>
    <r>
      <t xml:space="preserve">Others </t>
    </r>
    <r>
      <rPr>
        <i/>
        <sz val="11"/>
        <color theme="1"/>
        <rFont val="Calibri"/>
        <family val="2"/>
        <scheme val="minor"/>
      </rPr>
      <t>(please list)</t>
    </r>
  </si>
  <si>
    <t xml:space="preserve">If yes, where did the pregnant ladies give birth? </t>
  </si>
  <si>
    <t>On site at the Detention Centre</t>
  </si>
  <si>
    <t>At the hospital</t>
  </si>
  <si>
    <t>At a health clinic/centre</t>
  </si>
  <si>
    <t>Others (please list)</t>
  </si>
  <si>
    <t>Do migrants have regualr access to drinking water?</t>
  </si>
  <si>
    <t>Food Security</t>
  </si>
  <si>
    <t>How often is food supplied  (select one option)</t>
  </si>
  <si>
    <t>Who are the food distributions supported by? (multiple choice one option)</t>
  </si>
  <si>
    <t>NGO</t>
  </si>
  <si>
    <t>UN Agency</t>
  </si>
  <si>
    <t>Protection</t>
  </si>
  <si>
    <t>How much electrical and functioning ligthing is at the centre?</t>
  </si>
  <si>
    <t xml:space="preserve">Limited </t>
  </si>
  <si>
    <t>Is the ventilation system working in the centre?</t>
  </si>
  <si>
    <t xml:space="preserve">Often </t>
  </si>
  <si>
    <t>Y/N/Don't know</t>
  </si>
  <si>
    <t>Information Source</t>
  </si>
  <si>
    <t>Who did you collect the information for this assessment from?</t>
  </si>
  <si>
    <t>DCIM detention centre staff member</t>
  </si>
  <si>
    <t xml:space="preserve"> Other, please specify</t>
  </si>
  <si>
    <t xml:space="preserve">Detention centres EN </t>
  </si>
  <si>
    <t>Geodivision</t>
  </si>
  <si>
    <t>Detention centres AR</t>
  </si>
  <si>
    <t>Name</t>
  </si>
  <si>
    <t>Abu Salim al janubi</t>
  </si>
  <si>
    <t>Tripoli</t>
  </si>
  <si>
    <t>West</t>
  </si>
  <si>
    <t>Ain zara</t>
  </si>
  <si>
    <t>Ain Zara</t>
  </si>
  <si>
    <t>El Zawiyah El Kadima</t>
  </si>
  <si>
    <t>Albayda</t>
  </si>
  <si>
    <t>Al Jabal Al Akhdar</t>
  </si>
  <si>
    <t>East</t>
  </si>
  <si>
    <t>Al Bayda 2</t>
  </si>
  <si>
    <t>البيضاء 2</t>
  </si>
  <si>
    <t>Jawf markaz</t>
  </si>
  <si>
    <t>Alkufra</t>
  </si>
  <si>
    <t>Alkufra, Jawf</t>
  </si>
  <si>
    <t>Al Serraj</t>
  </si>
  <si>
    <t>Janzour al sharkiyah</t>
  </si>
  <si>
    <t>Azzintan</t>
  </si>
  <si>
    <t>Al Jabal Al Gharbi</t>
  </si>
  <si>
    <t>السراج</t>
  </si>
  <si>
    <t>Al Zintan</t>
  </si>
  <si>
    <t>Al markaz /Azzintan</t>
  </si>
  <si>
    <t>الزنتان</t>
  </si>
  <si>
    <t>Alabyar</t>
  </si>
  <si>
    <t>Al radmani</t>
  </si>
  <si>
    <t>Benghazi</t>
  </si>
  <si>
    <t>الابيار</t>
  </si>
  <si>
    <t>Al-Fallah</t>
  </si>
  <si>
    <t>Bab Assalam</t>
  </si>
  <si>
    <t>الفلاح</t>
  </si>
  <si>
    <t>Al Fallah</t>
  </si>
  <si>
    <t>Algatroun</t>
  </si>
  <si>
    <t>Murzuq</t>
  </si>
  <si>
    <t>South</t>
  </si>
  <si>
    <t>القطرون</t>
  </si>
  <si>
    <t>Al Gatroun</t>
  </si>
  <si>
    <t>Al-Guweia</t>
  </si>
  <si>
    <t>Al  Guweia</t>
  </si>
  <si>
    <t>Garabolli</t>
  </si>
  <si>
    <t>Almargeb</t>
  </si>
  <si>
    <t>القرة بولي</t>
  </si>
  <si>
    <t>Aljufra (Hun)</t>
  </si>
  <si>
    <t>Hun El Janoubia</t>
  </si>
  <si>
    <t>Aljufra</t>
  </si>
  <si>
    <t>الجفرة</t>
  </si>
  <si>
    <t>Aljufra (hun)</t>
  </si>
  <si>
    <t>Alkhums</t>
  </si>
  <si>
    <t>Labda</t>
  </si>
  <si>
    <t>الخمس</t>
  </si>
  <si>
    <t>Almarj</t>
  </si>
  <si>
    <t>Al Marj El Charquia</t>
  </si>
  <si>
    <t>المرج</t>
  </si>
  <si>
    <t>Alqubba</t>
  </si>
  <si>
    <t>Koba El Chamalia</t>
  </si>
  <si>
    <t>Derna</t>
  </si>
  <si>
    <t>القبة</t>
  </si>
  <si>
    <t>AlSabaa</t>
  </si>
  <si>
    <t>السبعة</t>
  </si>
  <si>
    <t>Anjila</t>
  </si>
  <si>
    <t>Janzour al wasat</t>
  </si>
  <si>
    <t>Janzour</t>
  </si>
  <si>
    <t>Aljfara</t>
  </si>
  <si>
    <t>انجيلة</t>
  </si>
  <si>
    <t>Janoub Azzawya</t>
  </si>
  <si>
    <t>Azzawya</t>
  </si>
  <si>
    <t>Azzawya Abu Issa</t>
  </si>
  <si>
    <t>Sidi issa</t>
  </si>
  <si>
    <t>ابو عيسى</t>
  </si>
  <si>
    <t>Azzawya Shuhada al Nasr</t>
  </si>
  <si>
    <t>Sidi nasr</t>
  </si>
  <si>
    <t>شهداء النصر</t>
  </si>
  <si>
    <t>Benghazi Al Kufiyah</t>
  </si>
  <si>
    <t>Alkwyfiah</t>
  </si>
  <si>
    <t>بنغازي الكويفية</t>
  </si>
  <si>
    <t>Benghazi Al Wafiah</t>
  </si>
  <si>
    <t>بنغازي اللوفية</t>
  </si>
  <si>
    <t>Qnfodah</t>
  </si>
  <si>
    <t>Brak Shati</t>
  </si>
  <si>
    <t>Qira</t>
  </si>
  <si>
    <t>Brak</t>
  </si>
  <si>
    <t>Wadi Ashshati</t>
  </si>
  <si>
    <t>براك الشاطئ</t>
  </si>
  <si>
    <t>Daraj</t>
  </si>
  <si>
    <t>Nalut</t>
  </si>
  <si>
    <t>درج</t>
  </si>
  <si>
    <t>El Bilad</t>
  </si>
  <si>
    <t>درنة</t>
  </si>
  <si>
    <t>Ejdabia</t>
  </si>
  <si>
    <t>Ezahf El Akhthar</t>
  </si>
  <si>
    <t>اجدابيا</t>
  </si>
  <si>
    <t>Gemienis</t>
  </si>
  <si>
    <t>Qaminis Echarquia</t>
  </si>
  <si>
    <t>قمينس</t>
  </si>
  <si>
    <t>Ghat </t>
  </si>
  <si>
    <t>Ghat</t>
  </si>
  <si>
    <t>غات</t>
  </si>
  <si>
    <t>Al kawassim</t>
  </si>
  <si>
    <t>Ghiryan</t>
  </si>
  <si>
    <t>غريان ابو رشادة</t>
  </si>
  <si>
    <t>Ghiryan al Hamra</t>
  </si>
  <si>
    <t>Investigation Unit Ras Hassan</t>
  </si>
  <si>
    <t>Shuhadaa Ashaatt</t>
  </si>
  <si>
    <t>راس حسن</t>
  </si>
  <si>
    <t>Jaghbub</t>
  </si>
  <si>
    <t>Tobruk</t>
  </si>
  <si>
    <t>الجغبوب</t>
  </si>
  <si>
    <t>جنزور</t>
  </si>
  <si>
    <t xml:space="preserve">Janzour subsidiary </t>
  </si>
  <si>
    <t>Khalet al Furjan</t>
  </si>
  <si>
    <t>خلة الفرجان</t>
  </si>
  <si>
    <t>Al Khalla (Khalet al Furjan)</t>
  </si>
  <si>
    <t xml:space="preserve">Misrata Al Jawiya DC </t>
  </si>
  <si>
    <t>Misrata</t>
  </si>
  <si>
    <t>مصراتة الجوية</t>
  </si>
  <si>
    <t>Misrata Kararim</t>
  </si>
  <si>
    <t>مصراتة الكراريم</t>
  </si>
  <si>
    <t>Mitiga</t>
  </si>
  <si>
    <t xml:space="preserve">معيتيقة </t>
  </si>
  <si>
    <t>Investigation Unit Mitiga airport</t>
  </si>
  <si>
    <t>Qasr Bin Ghasheer</t>
  </si>
  <si>
    <t>Bir attutah</t>
  </si>
  <si>
    <t>قصر بن غشير</t>
  </si>
  <si>
    <t>Sabratha Melita</t>
  </si>
  <si>
    <t>Assuk / sabratah</t>
  </si>
  <si>
    <t>Sabratha</t>
  </si>
  <si>
    <t>Zwara</t>
  </si>
  <si>
    <t>صبراتة</t>
  </si>
  <si>
    <t>Salah Aldin</t>
  </si>
  <si>
    <t>صلاح الدين</t>
  </si>
  <si>
    <t>Salah Adin</t>
  </si>
  <si>
    <t>Sebha (Mahdia)</t>
  </si>
  <si>
    <t>Mahdia</t>
  </si>
  <si>
    <t>Sebha</t>
  </si>
  <si>
    <t>سبها المهدية</t>
  </si>
  <si>
    <t>Sebha 2 Trig al Matar</t>
  </si>
  <si>
    <t>El Kahira</t>
  </si>
  <si>
    <t>سبها طريق المطار</t>
  </si>
  <si>
    <t xml:space="preserve">Sebha airport Route </t>
  </si>
  <si>
    <t>Shahhat</t>
  </si>
  <si>
    <t>Shahat Al Kadima</t>
  </si>
  <si>
    <t>شحات</t>
  </si>
  <si>
    <t>Sirt</t>
  </si>
  <si>
    <t>El gharbiyat</t>
  </si>
  <si>
    <t>سرت</t>
  </si>
  <si>
    <t>Suq Alkhamees</t>
  </si>
  <si>
    <t>سوق الخميس</t>
  </si>
  <si>
    <t>Surman men</t>
  </si>
  <si>
    <t>Ashati</t>
  </si>
  <si>
    <t>Surman</t>
  </si>
  <si>
    <t>صرمان 1 رجال</t>
  </si>
  <si>
    <t>Surman 1</t>
  </si>
  <si>
    <t>Surman women</t>
  </si>
  <si>
    <t>صرمان 2 نساء</t>
  </si>
  <si>
    <t>Surman 2 (women)</t>
  </si>
  <si>
    <t>Tajoura</t>
  </si>
  <si>
    <t>Al hamidiyah</t>
  </si>
  <si>
    <t>تاجوراء</t>
  </si>
  <si>
    <t>Tarhuna, Souk Al Ahad</t>
  </si>
  <si>
    <t>Suk al ahad</t>
  </si>
  <si>
    <t>Tarhuna</t>
  </si>
  <si>
    <t>ترهونة سوق الاحد</t>
  </si>
  <si>
    <t>Tarhuna, Suk al Ahad</t>
  </si>
  <si>
    <t>Thaher Al Jabal</t>
  </si>
  <si>
    <t>ظهر الجبل</t>
  </si>
  <si>
    <t>El Madina</t>
  </si>
  <si>
    <t>طبرق</t>
  </si>
  <si>
    <t>Toukra</t>
  </si>
  <si>
    <t>Alakoriah El markaz</t>
  </si>
  <si>
    <t>توكرة</t>
  </si>
  <si>
    <t>Trig Al Matar</t>
  </si>
  <si>
    <t>طريق المطار</t>
  </si>
  <si>
    <t xml:space="preserve">Tripoli Subsidiary – Sekah Route </t>
  </si>
  <si>
    <t xml:space="preserve">Trig al Shook </t>
  </si>
  <si>
    <t>Al masira al kubra</t>
  </si>
  <si>
    <t>طريق الشوك</t>
  </si>
  <si>
    <t>Triq al Shook</t>
  </si>
  <si>
    <t>Ubari</t>
  </si>
  <si>
    <t>اوباري</t>
  </si>
  <si>
    <t>Abu rkaya</t>
  </si>
  <si>
    <t>Al janubiyah</t>
  </si>
  <si>
    <t>زوارة</t>
  </si>
  <si>
    <t>Wadi Al Hai</t>
  </si>
  <si>
    <t>وادي الحي</t>
  </si>
  <si>
    <t>Mabani</t>
  </si>
  <si>
    <t>Ghut ashaal</t>
  </si>
  <si>
    <t>Hai Al Andulas</t>
  </si>
  <si>
    <t>المباني</t>
  </si>
  <si>
    <t>Baten Al Jabal</t>
  </si>
  <si>
    <t>Tiji</t>
  </si>
  <si>
    <t>Baten Aljabal</t>
  </si>
  <si>
    <t>باطن الجبل</t>
  </si>
  <si>
    <t>syria</t>
  </si>
  <si>
    <t>Morocco</t>
  </si>
  <si>
    <t>البيضاء</t>
  </si>
  <si>
    <t>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</si>
</sst>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78">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10"/>
      <name val="Myriad Pro"/>
      <family val="2"/>
    </font>
    <font>
      <b/>
      <sz val="9"/>
      <color theme="0"/>
      <name val="Myriad Pro"/>
      <family val="2"/>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0" fillId="0" borderId="0"/>
    <xf numFmtId="0" fontId="15" fillId="0" borderId="0" applyNumberFormat="0" applyFill="0" applyBorder="0" applyAlignment="0" applyProtection="0"/>
    <xf numFmtId="0" fontId="16" fillId="0" borderId="8" applyNumberFormat="0" applyFill="0" applyAlignment="0" applyProtection="0"/>
    <xf numFmtId="0" fontId="17" fillId="0" borderId="9" applyNumberFormat="0" applyFill="0" applyAlignment="0" applyProtection="0"/>
    <xf numFmtId="0" fontId="18" fillId="0" borderId="10" applyNumberFormat="0" applyFill="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11" applyNumberFormat="0" applyAlignment="0" applyProtection="0"/>
    <xf numFmtId="0" fontId="23" fillId="15" borderId="12" applyNumberFormat="0" applyAlignment="0" applyProtection="0"/>
    <xf numFmtId="0" fontId="24" fillId="15" borderId="11" applyNumberFormat="0" applyAlignment="0" applyProtection="0"/>
    <xf numFmtId="0" fontId="25" fillId="0" borderId="13" applyNumberFormat="0" applyFill="0" applyAlignment="0" applyProtection="0"/>
    <xf numFmtId="0" fontId="13" fillId="16" borderId="14"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6" applyNumberFormat="0" applyFill="0" applyAlignment="0" applyProtection="0"/>
    <xf numFmtId="0" fontId="2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29" fillId="41" borderId="0" applyNumberFormat="0" applyBorder="0" applyAlignment="0" applyProtection="0"/>
    <xf numFmtId="0" fontId="9" fillId="0" borderId="0"/>
    <xf numFmtId="0" fontId="9" fillId="17" borderId="15" applyNumberFormat="0" applyFont="0" applyAlignment="0" applyProtection="0"/>
    <xf numFmtId="0" fontId="30" fillId="0" borderId="0"/>
    <xf numFmtId="0" fontId="63" fillId="0" borderId="0"/>
    <xf numFmtId="0" fontId="7"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316">
    <xf numFmtId="0" fontId="0" fillId="0" borderId="0" xfId="0" applyAlignment="1">
      <alignment wrapText="1"/>
    </xf>
    <xf numFmtId="0" fontId="11" fillId="0" borderId="0" xfId="0" applyFont="1" applyAlignment="1" applyProtection="1">
      <alignment wrapText="1"/>
      <protection hidden="1"/>
    </xf>
    <xf numFmtId="0" fontId="30" fillId="0" borderId="0" xfId="44" applyAlignment="1">
      <alignment horizontal="center" vertical="center"/>
    </xf>
    <xf numFmtId="0" fontId="30" fillId="0" borderId="0" xfId="44" applyAlignment="1">
      <alignment horizontal="center" vertical="center" wrapText="1"/>
    </xf>
    <xf numFmtId="0" fontId="33" fillId="8" borderId="1" xfId="0" applyFont="1" applyFill="1" applyBorder="1" applyAlignment="1" applyProtection="1">
      <alignment horizontal="center" vertical="center" wrapText="1"/>
      <protection hidden="1"/>
    </xf>
    <xf numFmtId="0" fontId="32" fillId="8" borderId="2" xfId="0" applyFont="1" applyFill="1" applyBorder="1" applyAlignment="1" applyProtection="1">
      <alignment horizontal="left" vertical="center"/>
      <protection hidden="1"/>
    </xf>
    <xf numFmtId="0" fontId="33" fillId="8" borderId="2" xfId="0" applyFont="1" applyFill="1" applyBorder="1" applyAlignment="1" applyProtection="1">
      <alignment horizontal="left" vertical="center"/>
      <protection hidden="1"/>
    </xf>
    <xf numFmtId="1" fontId="34" fillId="7" borderId="3"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protection hidden="1"/>
    </xf>
    <xf numFmtId="0" fontId="37" fillId="42" borderId="3" xfId="0" applyFont="1" applyFill="1" applyBorder="1" applyAlignment="1" applyProtection="1">
      <alignment vertical="center" wrapText="1"/>
      <protection hidden="1"/>
    </xf>
    <xf numFmtId="0" fontId="37" fillId="42" borderId="4" xfId="0" applyFont="1" applyFill="1" applyBorder="1" applyAlignment="1" applyProtection="1">
      <alignment vertical="center" wrapText="1"/>
      <protection hidden="1"/>
    </xf>
    <xf numFmtId="0" fontId="12" fillId="42" borderId="6" xfId="0" applyFont="1" applyFill="1" applyBorder="1" applyAlignment="1" applyProtection="1">
      <alignment vertical="center" wrapText="1"/>
      <protection hidden="1"/>
    </xf>
    <xf numFmtId="0" fontId="41" fillId="42" borderId="3" xfId="0" applyFont="1" applyFill="1" applyBorder="1" applyAlignment="1" applyProtection="1">
      <alignment vertical="center" wrapText="1"/>
      <protection hidden="1"/>
    </xf>
    <xf numFmtId="0" fontId="41" fillId="42" borderId="6" xfId="0" applyFont="1" applyFill="1" applyBorder="1" applyAlignment="1" applyProtection="1">
      <alignment horizontal="left" vertical="center"/>
      <protection hidden="1"/>
    </xf>
    <xf numFmtId="0" fontId="38" fillId="6" borderId="3" xfId="0" applyFont="1" applyFill="1" applyBorder="1" applyAlignment="1" applyProtection="1">
      <alignment vertical="center" wrapText="1"/>
      <protection hidden="1"/>
    </xf>
    <xf numFmtId="0" fontId="38" fillId="6" borderId="6" xfId="0" applyFont="1" applyFill="1" applyBorder="1" applyAlignment="1" applyProtection="1">
      <alignment vertical="center" wrapText="1"/>
      <protection hidden="1"/>
    </xf>
    <xf numFmtId="3" fontId="34" fillId="7" borderId="1" xfId="0" applyNumberFormat="1" applyFont="1" applyFill="1" applyBorder="1" applyAlignment="1" applyProtection="1">
      <alignment horizontal="center" vertical="center"/>
      <protection hidden="1"/>
    </xf>
    <xf numFmtId="0" fontId="0" fillId="0" borderId="0" xfId="0"/>
    <xf numFmtId="0" fontId="44" fillId="0" borderId="0" xfId="0" applyFont="1" applyAlignment="1">
      <alignment horizontal="justify" vertical="center" wrapText="1"/>
    </xf>
    <xf numFmtId="0" fontId="45" fillId="0" borderId="0" xfId="0" applyFont="1" applyAlignment="1">
      <alignment horizontal="justify" vertical="center" wrapText="1"/>
    </xf>
    <xf numFmtId="0" fontId="0" fillId="45" borderId="0" xfId="0" applyFill="1"/>
    <xf numFmtId="0" fontId="0" fillId="2" borderId="21" xfId="0" applyFill="1" applyBorder="1"/>
    <xf numFmtId="0" fontId="47" fillId="2" borderId="36" xfId="0" applyFont="1" applyFill="1" applyBorder="1" applyAlignment="1">
      <alignment horizontal="justify" vertical="center"/>
    </xf>
    <xf numFmtId="0" fontId="0" fillId="2" borderId="37" xfId="0" applyFill="1" applyBorder="1"/>
    <xf numFmtId="0" fontId="47" fillId="2" borderId="36" xfId="0" applyFont="1" applyFill="1" applyBorder="1" applyAlignment="1">
      <alignment horizontal="justify" vertical="center" wrapText="1"/>
    </xf>
    <xf numFmtId="0" fontId="45" fillId="2" borderId="36" xfId="0" applyFont="1" applyFill="1" applyBorder="1" applyAlignment="1">
      <alignment horizontal="justify" vertical="center" wrapText="1"/>
    </xf>
    <xf numFmtId="0" fontId="0" fillId="2" borderId="19" xfId="0" applyFill="1" applyBorder="1"/>
    <xf numFmtId="0" fontId="0" fillId="2" borderId="22" xfId="0" applyFill="1" applyBorder="1"/>
    <xf numFmtId="0" fontId="16" fillId="2" borderId="35" xfId="3" applyFill="1" applyBorder="1" applyAlignment="1"/>
    <xf numFmtId="0" fontId="48" fillId="2" borderId="36" xfId="0" applyFont="1" applyFill="1" applyBorder="1" applyAlignment="1">
      <alignment horizontal="justify" vertical="center" wrapText="1"/>
    </xf>
    <xf numFmtId="0" fontId="11" fillId="46" borderId="0" xfId="0" applyFont="1" applyFill="1" applyAlignment="1" applyProtection="1">
      <alignment wrapText="1"/>
      <protection hidden="1"/>
    </xf>
    <xf numFmtId="0" fontId="11" fillId="42" borderId="26" xfId="0" applyFont="1" applyFill="1" applyBorder="1" applyAlignment="1" applyProtection="1">
      <alignment wrapText="1"/>
      <protection hidden="1"/>
    </xf>
    <xf numFmtId="0" fontId="11" fillId="42" borderId="0" xfId="0" applyFont="1" applyFill="1" applyAlignment="1" applyProtection="1">
      <alignment wrapText="1"/>
      <protection hidden="1"/>
    </xf>
    <xf numFmtId="0" fontId="11" fillId="42" borderId="27" xfId="0" applyFont="1" applyFill="1" applyBorder="1" applyAlignment="1" applyProtection="1">
      <alignment wrapText="1"/>
      <protection hidden="1"/>
    </xf>
    <xf numFmtId="0" fontId="11" fillId="46" borderId="26" xfId="0" applyFont="1" applyFill="1" applyBorder="1" applyAlignment="1" applyProtection="1">
      <alignment horizontal="center" wrapText="1"/>
      <protection hidden="1"/>
    </xf>
    <xf numFmtId="0" fontId="11" fillId="46" borderId="0" xfId="0" applyFont="1" applyFill="1" applyAlignment="1" applyProtection="1">
      <alignment horizontal="center" wrapText="1"/>
      <protection hidden="1"/>
    </xf>
    <xf numFmtId="0" fontId="11" fillId="46" borderId="27" xfId="0" applyFont="1" applyFill="1" applyBorder="1" applyAlignment="1" applyProtection="1">
      <alignment horizontal="center" wrapText="1"/>
      <protection hidden="1"/>
    </xf>
    <xf numFmtId="0" fontId="11" fillId="5" borderId="26" xfId="0" applyFont="1" applyFill="1" applyBorder="1" applyAlignment="1" applyProtection="1">
      <alignment wrapText="1"/>
      <protection hidden="1"/>
    </xf>
    <xf numFmtId="0" fontId="11" fillId="5" borderId="0" xfId="0" applyFont="1" applyFill="1" applyAlignment="1" applyProtection="1">
      <alignment wrapText="1"/>
      <protection hidden="1"/>
    </xf>
    <xf numFmtId="14" fontId="49" fillId="42" borderId="0" xfId="0" applyNumberFormat="1" applyFont="1" applyFill="1" applyProtection="1">
      <protection hidden="1"/>
    </xf>
    <xf numFmtId="14" fontId="50" fillId="42" borderId="0" xfId="0" applyNumberFormat="1" applyFont="1" applyFill="1" applyProtection="1">
      <protection hidden="1"/>
    </xf>
    <xf numFmtId="14" fontId="49" fillId="42" borderId="27" xfId="0" applyNumberFormat="1" applyFont="1" applyFill="1" applyBorder="1" applyProtection="1">
      <protection hidden="1"/>
    </xf>
    <xf numFmtId="0" fontId="41" fillId="42" borderId="40" xfId="0" applyFont="1" applyFill="1" applyBorder="1" applyAlignment="1" applyProtection="1">
      <alignment vertical="center" wrapText="1"/>
      <protection hidden="1"/>
    </xf>
    <xf numFmtId="0" fontId="12" fillId="42" borderId="43" xfId="0" applyFont="1" applyFill="1" applyBorder="1" applyAlignment="1" applyProtection="1">
      <alignment vertical="center" wrapText="1"/>
      <protection hidden="1"/>
    </xf>
    <xf numFmtId="0" fontId="33" fillId="8" borderId="44" xfId="0" applyFont="1" applyFill="1" applyBorder="1" applyAlignment="1" applyProtection="1">
      <alignment horizontal="center" vertical="center"/>
      <protection hidden="1"/>
    </xf>
    <xf numFmtId="0" fontId="38" fillId="6" borderId="40" xfId="0" applyFont="1" applyFill="1" applyBorder="1" applyAlignment="1" applyProtection="1">
      <alignment vertical="center" wrapText="1"/>
      <protection hidden="1"/>
    </xf>
    <xf numFmtId="0" fontId="38" fillId="6" borderId="43" xfId="0" applyFont="1" applyFill="1" applyBorder="1" applyAlignment="1" applyProtection="1">
      <alignment vertical="center" wrapText="1"/>
      <protection hidden="1"/>
    </xf>
    <xf numFmtId="3" fontId="34" fillId="7" borderId="44" xfId="0" applyNumberFormat="1" applyFont="1" applyFill="1" applyBorder="1" applyAlignment="1" applyProtection="1">
      <alignment horizontal="center" vertical="center" wrapText="1"/>
      <protection hidden="1"/>
    </xf>
    <xf numFmtId="3" fontId="34" fillId="7" borderId="41" xfId="0" applyNumberFormat="1" applyFont="1" applyFill="1" applyBorder="1" applyAlignment="1" applyProtection="1">
      <alignment horizontal="center" vertical="center" wrapText="1"/>
      <protection hidden="1"/>
    </xf>
    <xf numFmtId="0" fontId="14" fillId="3" borderId="0" xfId="0" applyFont="1" applyFill="1" applyAlignment="1">
      <alignment wrapText="1"/>
    </xf>
    <xf numFmtId="0" fontId="14" fillId="3" borderId="27" xfId="0" applyFont="1" applyFill="1" applyBorder="1" applyAlignment="1">
      <alignment wrapText="1"/>
    </xf>
    <xf numFmtId="3" fontId="34" fillId="7" borderId="44" xfId="0" applyNumberFormat="1" applyFont="1" applyFill="1" applyBorder="1" applyAlignment="1" applyProtection="1">
      <alignment horizontal="center" vertical="center"/>
      <protection hidden="1"/>
    </xf>
    <xf numFmtId="3" fontId="34" fillId="7" borderId="44" xfId="0" applyNumberFormat="1" applyFont="1" applyFill="1" applyBorder="1" applyAlignment="1" applyProtection="1">
      <alignment horizontal="left" vertical="center"/>
      <protection hidden="1"/>
    </xf>
    <xf numFmtId="3" fontId="34" fillId="7" borderId="41" xfId="0" applyNumberFormat="1" applyFont="1" applyFill="1" applyBorder="1" applyAlignment="1" applyProtection="1">
      <alignment horizontal="left" vertical="center"/>
      <protection hidden="1"/>
    </xf>
    <xf numFmtId="0" fontId="52" fillId="0" borderId="0" xfId="0" applyFont="1" applyAlignment="1">
      <alignment horizontal="justify" vertical="center" wrapText="1"/>
    </xf>
    <xf numFmtId="0" fontId="54" fillId="0" borderId="0" xfId="0" applyFont="1" applyAlignment="1">
      <alignment horizontal="justify" vertical="center" wrapText="1"/>
    </xf>
    <xf numFmtId="0" fontId="56" fillId="0" borderId="0" xfId="0" applyFont="1" applyAlignment="1">
      <alignment vertical="center" wrapText="1"/>
    </xf>
    <xf numFmtId="0" fontId="57" fillId="0" borderId="0" xfId="0" applyFont="1" applyAlignment="1">
      <alignment horizontal="justify" vertical="center" wrapText="1"/>
    </xf>
    <xf numFmtId="0" fontId="58" fillId="0" borderId="0" xfId="0" applyFont="1" applyAlignment="1">
      <alignment horizontal="justify" vertical="center" wrapText="1"/>
    </xf>
    <xf numFmtId="0" fontId="59" fillId="48" borderId="51" xfId="0" applyFont="1" applyFill="1" applyBorder="1" applyAlignment="1">
      <alignment horizontal="justify" vertical="center" wrapText="1"/>
    </xf>
    <xf numFmtId="0" fontId="44" fillId="0" borderId="0" xfId="0" applyFont="1" applyAlignment="1">
      <alignment vertical="center" wrapText="1"/>
    </xf>
    <xf numFmtId="0" fontId="47" fillId="0" borderId="0" xfId="0" applyFont="1" applyAlignment="1">
      <alignment vertical="center" wrapText="1"/>
    </xf>
    <xf numFmtId="0" fontId="45" fillId="0" borderId="0" xfId="0" applyFont="1" applyAlignment="1">
      <alignment horizontal="left" vertical="center" wrapText="1" indent="4"/>
    </xf>
    <xf numFmtId="0" fontId="61" fillId="0" borderId="0" xfId="0" applyFont="1" applyAlignment="1">
      <alignment horizontal="justify" vertical="center" wrapText="1"/>
    </xf>
    <xf numFmtId="0" fontId="0" fillId="2" borderId="0" xfId="0" applyFill="1" applyAlignment="1">
      <alignment wrapText="1"/>
    </xf>
    <xf numFmtId="0" fontId="64" fillId="0" borderId="0" xfId="45" applyFont="1"/>
    <xf numFmtId="0" fontId="8" fillId="0" borderId="0" xfId="45" applyFont="1"/>
    <xf numFmtId="0" fontId="43" fillId="0" borderId="0" xfId="45" applyFont="1"/>
    <xf numFmtId="0" fontId="43" fillId="49" borderId="0" xfId="45" applyFont="1" applyFill="1"/>
    <xf numFmtId="0" fontId="65" fillId="49" borderId="0" xfId="45" applyFont="1" applyFill="1"/>
    <xf numFmtId="0" fontId="66" fillId="0" borderId="52" xfId="45" applyFont="1" applyBorder="1"/>
    <xf numFmtId="0" fontId="67" fillId="0" borderId="52" xfId="45" applyFont="1" applyBorder="1"/>
    <xf numFmtId="0" fontId="65" fillId="0" borderId="52" xfId="45" applyFont="1" applyBorder="1"/>
    <xf numFmtId="0" fontId="65" fillId="0" borderId="0" xfId="45" applyFont="1"/>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6" fillId="0" borderId="52" xfId="45" applyFont="1" applyBorder="1" applyAlignment="1">
      <alignment horizontal="left" vertical="top" wrapText="1"/>
    </xf>
    <xf numFmtId="0" fontId="66" fillId="0" borderId="52" xfId="45" applyFont="1" applyBorder="1" applyAlignment="1">
      <alignment wrapText="1"/>
    </xf>
    <xf numFmtId="0" fontId="67" fillId="0" borderId="52" xfId="45" applyFont="1" applyBorder="1" applyAlignment="1">
      <alignment wrapText="1"/>
    </xf>
    <xf numFmtId="0" fontId="68" fillId="0" borderId="52" xfId="45" applyFont="1" applyBorder="1" applyAlignment="1">
      <alignment horizontal="center" vertical="center" wrapText="1"/>
    </xf>
    <xf numFmtId="0" fontId="68" fillId="0" borderId="52" xfId="45" applyFont="1" applyBorder="1" applyAlignment="1">
      <alignment horizontal="right" vertical="center" wrapText="1"/>
    </xf>
    <xf numFmtId="0" fontId="66" fillId="0" borderId="52" xfId="45" applyFont="1" applyBorder="1" applyAlignment="1">
      <alignment vertical="center" wrapText="1"/>
    </xf>
    <xf numFmtId="0" fontId="67" fillId="0" borderId="52" xfId="45" applyFont="1" applyBorder="1" applyAlignment="1">
      <alignment vertical="center" wrapText="1"/>
    </xf>
    <xf numFmtId="0" fontId="65" fillId="0" borderId="52" xfId="45" applyFont="1" applyBorder="1" applyAlignment="1">
      <alignment wrapText="1"/>
    </xf>
    <xf numFmtId="0" fontId="66" fillId="0" borderId="54" xfId="45" applyFont="1" applyBorder="1" applyAlignment="1">
      <alignment vertical="center" wrapText="1"/>
    </xf>
    <xf numFmtId="0" fontId="66" fillId="0" borderId="54" xfId="45" applyFont="1" applyBorder="1" applyAlignment="1">
      <alignment horizontal="left" vertical="center" wrapText="1"/>
    </xf>
    <xf numFmtId="0" fontId="66" fillId="0" borderId="52" xfId="45" applyFont="1" applyBorder="1" applyAlignment="1">
      <alignment horizontal="left" wrapText="1"/>
    </xf>
    <xf numFmtId="0" fontId="66" fillId="0" borderId="52" xfId="45" applyFont="1" applyBorder="1" applyAlignment="1">
      <alignment horizontal="center" vertical="center" wrapText="1"/>
    </xf>
    <xf numFmtId="0" fontId="66" fillId="0" borderId="54" xfId="45" applyFont="1" applyBorder="1" applyAlignment="1">
      <alignment wrapText="1"/>
    </xf>
    <xf numFmtId="0" fontId="66" fillId="0" borderId="0" xfId="45" applyFont="1" applyAlignment="1">
      <alignment vertical="center" wrapText="1"/>
    </xf>
    <xf numFmtId="0" fontId="66" fillId="0" borderId="0" xfId="45" applyFont="1"/>
    <xf numFmtId="0" fontId="69" fillId="42" borderId="34" xfId="44" applyFont="1" applyFill="1" applyBorder="1" applyAlignment="1">
      <alignment horizontal="center" vertical="center" wrapText="1"/>
    </xf>
    <xf numFmtId="0" fontId="10" fillId="45" borderId="0" xfId="0" applyFont="1" applyFill="1"/>
    <xf numFmtId="0" fontId="70" fillId="0" borderId="0" xfId="0" applyFont="1"/>
    <xf numFmtId="0" fontId="71" fillId="0" borderId="0" xfId="0" applyFont="1"/>
    <xf numFmtId="0" fontId="10" fillId="0" borderId="0" xfId="0" applyFont="1"/>
    <xf numFmtId="0" fontId="47" fillId="2" borderId="0" xfId="0" applyFont="1" applyFill="1" applyAlignment="1">
      <alignment horizontal="justify" vertical="center" wrapText="1"/>
    </xf>
    <xf numFmtId="0" fontId="11" fillId="45" borderId="0" xfId="0" applyFont="1" applyFill="1" applyAlignment="1" applyProtection="1">
      <alignment wrapText="1"/>
      <protection hidden="1"/>
    </xf>
    <xf numFmtId="0" fontId="11" fillId="45" borderId="0" xfId="0" applyFont="1" applyFill="1" applyProtection="1">
      <protection hidden="1"/>
    </xf>
    <xf numFmtId="0" fontId="44" fillId="45" borderId="0" xfId="0" applyFont="1" applyFill="1" applyAlignment="1">
      <alignment horizontal="justify" vertical="center" wrapText="1"/>
    </xf>
    <xf numFmtId="0" fontId="45" fillId="45" borderId="0" xfId="0" applyFont="1" applyFill="1" applyAlignment="1">
      <alignment horizontal="justify" vertical="center" wrapText="1"/>
    </xf>
    <xf numFmtId="0" fontId="0" fillId="45" borderId="0" xfId="0" applyFill="1" applyAlignment="1">
      <alignment wrapText="1"/>
    </xf>
    <xf numFmtId="0" fontId="72" fillId="45" borderId="0" xfId="0" applyFont="1" applyFill="1" applyAlignment="1" applyProtection="1">
      <alignment wrapText="1"/>
      <protection hidden="1"/>
    </xf>
    <xf numFmtId="0" fontId="28" fillId="6" borderId="7" xfId="0" applyFont="1" applyFill="1" applyBorder="1" applyAlignment="1" applyProtection="1">
      <alignment vertical="center"/>
      <protection hidden="1"/>
    </xf>
    <xf numFmtId="0" fontId="28" fillId="3" borderId="7" xfId="0" applyFont="1" applyFill="1" applyBorder="1" applyAlignment="1" applyProtection="1">
      <alignment vertical="center"/>
      <protection hidden="1"/>
    </xf>
    <xf numFmtId="0" fontId="10" fillId="0" borderId="0" xfId="1"/>
    <xf numFmtId="1" fontId="34" fillId="7" borderId="3" xfId="0" applyNumberFormat="1" applyFont="1" applyFill="1" applyBorder="1" applyAlignment="1" applyProtection="1">
      <alignment horizontal="center" vertical="center" wrapText="1"/>
      <protection hidden="1"/>
    </xf>
    <xf numFmtId="0" fontId="44" fillId="0" borderId="52" xfId="0" applyFont="1" applyBorder="1" applyAlignment="1">
      <alignment horizontal="justify" vertical="center" wrapText="1"/>
    </xf>
    <xf numFmtId="1" fontId="34" fillId="7" borderId="6" xfId="0" applyNumberFormat="1" applyFont="1" applyFill="1" applyBorder="1" applyAlignment="1" applyProtection="1">
      <alignment horizontal="center" vertical="center"/>
      <protection hidden="1"/>
    </xf>
    <xf numFmtId="0" fontId="75" fillId="2" borderId="0" xfId="0" applyFont="1" applyFill="1" applyAlignment="1">
      <alignment wrapText="1"/>
    </xf>
    <xf numFmtId="0" fontId="7" fillId="0" borderId="0" xfId="46"/>
    <xf numFmtId="0" fontId="42" fillId="44" borderId="34" xfId="46" applyFont="1" applyFill="1" applyBorder="1"/>
    <xf numFmtId="0" fontId="42" fillId="44" borderId="1" xfId="46" applyFont="1" applyFill="1" applyBorder="1"/>
    <xf numFmtId="0" fontId="42" fillId="43" borderId="1" xfId="46" applyFont="1" applyFill="1" applyBorder="1"/>
    <xf numFmtId="0" fontId="7" fillId="0" borderId="0" xfId="46" applyAlignment="1">
      <alignment horizontal="center" vertical="center"/>
    </xf>
    <xf numFmtId="0" fontId="40" fillId="45" borderId="0" xfId="0" applyFont="1" applyFill="1" applyAlignment="1" applyProtection="1">
      <alignment wrapText="1"/>
      <protection hidden="1"/>
    </xf>
    <xf numFmtId="0" fontId="40" fillId="45" borderId="0" xfId="0" applyFont="1" applyFill="1" applyProtection="1">
      <protection hidden="1"/>
    </xf>
    <xf numFmtId="2" fontId="30" fillId="0" borderId="52" xfId="44" applyNumberFormat="1" applyBorder="1" applyAlignment="1">
      <alignment horizontal="center" vertical="center"/>
    </xf>
    <xf numFmtId="0" fontId="69" fillId="42" borderId="34" xfId="44" applyFont="1" applyFill="1" applyBorder="1" applyAlignment="1" applyProtection="1">
      <alignment horizontal="center" vertical="center" wrapText="1"/>
      <protection locked="0"/>
    </xf>
    <xf numFmtId="0" fontId="69" fillId="51" borderId="34" xfId="44" applyFont="1" applyFill="1" applyBorder="1" applyAlignment="1" applyProtection="1">
      <alignment horizontal="center" vertical="center" wrapText="1"/>
      <protection locked="0"/>
    </xf>
    <xf numFmtId="0" fontId="69" fillId="50" borderId="34" xfId="44" applyFont="1" applyFill="1" applyBorder="1" applyAlignment="1" applyProtection="1">
      <alignment horizontal="center" vertical="center" wrapText="1"/>
      <protection locked="0"/>
    </xf>
    <xf numFmtId="165" fontId="72" fillId="45" borderId="0" xfId="0" applyNumberFormat="1" applyFont="1" applyFill="1" applyProtection="1">
      <protection hidden="1"/>
    </xf>
    <xf numFmtId="2" fontId="3" fillId="0" borderId="52" xfId="54" applyNumberFormat="1" applyBorder="1" applyAlignment="1">
      <alignment horizontal="center" vertical="center"/>
    </xf>
    <xf numFmtId="164" fontId="3" fillId="0" borderId="52" xfId="54" applyNumberFormat="1" applyBorder="1" applyAlignment="1">
      <alignment horizontal="center" vertical="center"/>
    </xf>
    <xf numFmtId="0" fontId="3" fillId="0" borderId="52" xfId="54" applyBorder="1" applyAlignment="1">
      <alignment horizontal="center" vertical="center"/>
    </xf>
    <xf numFmtId="2" fontId="0" fillId="0" borderId="52" xfId="0" applyNumberFormat="1" applyBorder="1" applyAlignment="1">
      <alignment horizontal="center" vertical="center" wrapText="1"/>
    </xf>
    <xf numFmtId="2" fontId="66" fillId="2" borderId="52" xfId="54" applyNumberFormat="1" applyFont="1" applyFill="1" applyBorder="1" applyAlignment="1">
      <alignment horizontal="center" vertical="center"/>
    </xf>
    <xf numFmtId="1" fontId="3" fillId="0" borderId="52" xfId="54" applyNumberFormat="1" applyBorder="1" applyAlignment="1">
      <alignment horizontal="center" vertical="center"/>
    </xf>
    <xf numFmtId="0" fontId="76" fillId="0" borderId="0" xfId="0" applyFont="1" applyAlignment="1">
      <alignment wrapText="1"/>
    </xf>
    <xf numFmtId="0" fontId="76" fillId="0" borderId="0" xfId="0" applyFont="1"/>
    <xf numFmtId="15" fontId="30" fillId="0" borderId="52" xfId="44" applyNumberFormat="1" applyBorder="1" applyAlignment="1">
      <alignment horizontal="center" vertical="center"/>
    </xf>
    <xf numFmtId="2" fontId="1" fillId="0" borderId="52" xfId="54" applyNumberFormat="1" applyFont="1" applyBorder="1" applyAlignment="1">
      <alignment horizontal="center" vertical="center"/>
    </xf>
    <xf numFmtId="2" fontId="0" fillId="0" borderId="52" xfId="0" applyNumberFormat="1" applyBorder="1" applyAlignment="1">
      <alignment horizontal="center" vertical="center"/>
    </xf>
    <xf numFmtId="0" fontId="69" fillId="42" borderId="34" xfId="44" applyFont="1" applyFill="1" applyBorder="1" applyAlignment="1" applyProtection="1">
      <alignment horizontal="center" vertical="center"/>
      <protection locked="0"/>
    </xf>
    <xf numFmtId="0" fontId="68" fillId="52" borderId="32" xfId="0" applyFont="1" applyFill="1" applyBorder="1" applyAlignment="1">
      <alignment horizontal="left"/>
    </xf>
    <xf numFmtId="0" fontId="68" fillId="52" borderId="33" xfId="0" applyFont="1" applyFill="1" applyBorder="1" applyAlignment="1">
      <alignment horizontal="left" vertical="top"/>
    </xf>
    <xf numFmtId="0" fontId="68" fillId="52" borderId="33" xfId="0" applyFont="1" applyFill="1" applyBorder="1"/>
    <xf numFmtId="0" fontId="68" fillId="2" borderId="0" xfId="49" applyFont="1" applyFill="1"/>
    <xf numFmtId="0" fontId="77" fillId="0" borderId="0" xfId="0" applyFont="1" applyAlignment="1">
      <alignment wrapText="1"/>
    </xf>
    <xf numFmtId="0" fontId="66" fillId="53" borderId="1" xfId="0" applyFont="1" applyFill="1" applyBorder="1" applyAlignment="1">
      <alignment horizontal="left"/>
    </xf>
    <xf numFmtId="0" fontId="77" fillId="53" borderId="1" xfId="0" applyFont="1" applyFill="1" applyBorder="1" applyAlignment="1">
      <alignment horizontal="left" vertical="top"/>
    </xf>
    <xf numFmtId="0" fontId="77" fillId="53" borderId="2" xfId="0" applyFont="1" applyFill="1" applyBorder="1" applyAlignment="1">
      <alignment horizontal="left" vertical="top"/>
    </xf>
    <xf numFmtId="0" fontId="77" fillId="53" borderId="2" xfId="0" applyFont="1" applyFill="1" applyBorder="1"/>
    <xf numFmtId="0" fontId="66" fillId="54" borderId="1" xfId="0" applyFont="1" applyFill="1" applyBorder="1" applyAlignment="1">
      <alignment horizontal="left"/>
    </xf>
    <xf numFmtId="0" fontId="77" fillId="54" borderId="1" xfId="0" applyFont="1" applyFill="1" applyBorder="1" applyAlignment="1">
      <alignment horizontal="left" vertical="top"/>
    </xf>
    <xf numFmtId="0" fontId="77" fillId="54" borderId="2" xfId="0" applyFont="1" applyFill="1" applyBorder="1" applyAlignment="1">
      <alignment horizontal="left" vertical="top"/>
    </xf>
    <xf numFmtId="0" fontId="66" fillId="54" borderId="2" xfId="0" applyFont="1" applyFill="1" applyBorder="1"/>
    <xf numFmtId="0" fontId="66" fillId="53" borderId="2" xfId="0" applyFont="1" applyFill="1" applyBorder="1"/>
    <xf numFmtId="0" fontId="77" fillId="2" borderId="0" xfId="0" applyFont="1" applyFill="1"/>
    <xf numFmtId="0" fontId="77" fillId="54" borderId="2" xfId="0" applyFont="1" applyFill="1" applyBorder="1"/>
    <xf numFmtId="0" fontId="77" fillId="55" borderId="1" xfId="0" applyFont="1" applyFill="1" applyBorder="1" applyAlignment="1">
      <alignment horizontal="left"/>
    </xf>
    <xf numFmtId="0" fontId="77" fillId="53" borderId="1" xfId="0" applyFont="1" applyFill="1" applyBorder="1" applyAlignment="1">
      <alignment horizontal="left"/>
    </xf>
    <xf numFmtId="0" fontId="77" fillId="54" borderId="1" xfId="0" applyFont="1" applyFill="1" applyBorder="1" applyAlignment="1">
      <alignment horizontal="left"/>
    </xf>
    <xf numFmtId="0" fontId="66" fillId="54" borderId="0" xfId="0" applyFont="1" applyFill="1"/>
    <xf numFmtId="0" fontId="77" fillId="2" borderId="0" xfId="0" applyFont="1" applyFill="1" applyAlignment="1">
      <alignment wrapText="1"/>
    </xf>
    <xf numFmtId="0" fontId="66" fillId="53" borderId="52" xfId="0" applyFont="1" applyFill="1" applyBorder="1" applyAlignment="1">
      <alignment horizontal="left"/>
    </xf>
    <xf numFmtId="2" fontId="66" fillId="2" borderId="1" xfId="54" applyNumberFormat="1" applyFont="1" applyFill="1" applyBorder="1" applyAlignment="1">
      <alignment horizontal="left" vertical="center"/>
    </xf>
    <xf numFmtId="0" fontId="66" fillId="54" borderId="52" xfId="0" applyFont="1" applyFill="1" applyBorder="1" applyAlignment="1">
      <alignment horizontal="left"/>
    </xf>
    <xf numFmtId="0" fontId="77" fillId="2" borderId="1" xfId="0" applyFont="1" applyFill="1" applyBorder="1" applyAlignment="1">
      <alignment horizontal="left" wrapText="1"/>
    </xf>
    <xf numFmtId="0" fontId="77" fillId="54" borderId="0" xfId="0" applyFont="1" applyFill="1"/>
    <xf numFmtId="0" fontId="66" fillId="53" borderId="0" xfId="0" applyFont="1" applyFill="1"/>
    <xf numFmtId="0" fontId="66" fillId="53" borderId="34" xfId="0" applyFont="1" applyFill="1" applyBorder="1" applyAlignment="1">
      <alignment horizontal="left"/>
    </xf>
    <xf numFmtId="0" fontId="77" fillId="53" borderId="34" xfId="0" applyFont="1" applyFill="1" applyBorder="1" applyAlignment="1">
      <alignment horizontal="left" vertical="top"/>
    </xf>
    <xf numFmtId="0" fontId="77" fillId="53" borderId="18" xfId="0" applyFont="1" applyFill="1" applyBorder="1" applyAlignment="1">
      <alignment horizontal="left" vertical="top"/>
    </xf>
    <xf numFmtId="0" fontId="66" fillId="53" borderId="18" xfId="0" applyFont="1" applyFill="1" applyBorder="1"/>
    <xf numFmtId="0" fontId="66" fillId="53" borderId="0" xfId="0" applyFont="1" applyFill="1" applyAlignment="1">
      <alignment horizontal="left"/>
    </xf>
    <xf numFmtId="0" fontId="77" fillId="54" borderId="34" xfId="0" applyFont="1" applyFill="1" applyBorder="1" applyAlignment="1">
      <alignment horizontal="left" vertical="top"/>
    </xf>
    <xf numFmtId="0" fontId="77" fillId="54" borderId="18" xfId="0" applyFont="1" applyFill="1" applyBorder="1" applyAlignment="1">
      <alignment horizontal="left" vertical="top"/>
    </xf>
    <xf numFmtId="0" fontId="77" fillId="0" borderId="0" xfId="0" applyFont="1"/>
    <xf numFmtId="0" fontId="77" fillId="53" borderId="0" xfId="0" applyFont="1" applyFill="1" applyAlignment="1">
      <alignment horizontal="left" vertical="top"/>
    </xf>
    <xf numFmtId="0" fontId="77" fillId="0" borderId="0" xfId="0" applyFont="1" applyAlignment="1">
      <alignment horizontal="left" wrapText="1"/>
    </xf>
    <xf numFmtId="0" fontId="37" fillId="46" borderId="0" xfId="0" applyFont="1" applyFill="1" applyAlignment="1" applyProtection="1">
      <alignment horizontal="left" vertical="top" wrapText="1"/>
      <protection hidden="1"/>
    </xf>
    <xf numFmtId="0" fontId="37" fillId="46" borderId="27" xfId="0" applyFont="1" applyFill="1" applyBorder="1" applyAlignment="1" applyProtection="1">
      <alignment horizontal="left" vertical="top" wrapText="1"/>
      <protection hidden="1"/>
    </xf>
    <xf numFmtId="0" fontId="1" fillId="0" borderId="0" xfId="45" applyFont="1" applyAlignment="1">
      <alignment wrapText="1"/>
    </xf>
    <xf numFmtId="0" fontId="1" fillId="0" borderId="0" xfId="45" applyFont="1"/>
    <xf numFmtId="0" fontId="1" fillId="49" borderId="0" xfId="45" applyFont="1" applyFill="1"/>
    <xf numFmtId="0" fontId="1" fillId="0" borderId="52" xfId="45" applyFont="1" applyBorder="1"/>
    <xf numFmtId="0" fontId="1" fillId="0" borderId="52" xfId="45" applyFont="1" applyBorder="1" applyAlignment="1">
      <alignment horizontal="left" vertical="center" wrapText="1"/>
    </xf>
    <xf numFmtId="0" fontId="1" fillId="0" borderId="0" xfId="45" applyFont="1" applyAlignment="1">
      <alignment horizontal="left" vertical="center"/>
    </xf>
    <xf numFmtId="0" fontId="1" fillId="0" borderId="0" xfId="45" applyFont="1" applyAlignment="1">
      <alignment horizontal="left" vertical="center" wrapText="1"/>
    </xf>
    <xf numFmtId="0" fontId="1" fillId="0" borderId="53" xfId="45" applyFont="1" applyBorder="1" applyAlignment="1">
      <alignment horizontal="left" vertical="center" wrapText="1"/>
    </xf>
    <xf numFmtId="0" fontId="1" fillId="0" borderId="54" xfId="45" applyFont="1" applyBorder="1" applyAlignment="1">
      <alignment horizontal="left" vertical="center" wrapText="1"/>
    </xf>
    <xf numFmtId="0" fontId="1" fillId="0" borderId="52" xfId="45" applyFont="1" applyBorder="1" applyAlignment="1">
      <alignment horizontal="left"/>
    </xf>
    <xf numFmtId="0" fontId="1" fillId="0" borderId="52" xfId="45" applyFont="1" applyBorder="1" applyAlignment="1">
      <alignment horizontal="left" wrapText="1"/>
    </xf>
    <xf numFmtId="0" fontId="1" fillId="0" borderId="52" xfId="45" applyFont="1" applyBorder="1" applyAlignment="1">
      <alignment vertical="center" wrapText="1"/>
    </xf>
    <xf numFmtId="0" fontId="1" fillId="0" borderId="52" xfId="45" applyFont="1" applyBorder="1" applyAlignment="1">
      <alignment wrapText="1"/>
    </xf>
    <xf numFmtId="0" fontId="1" fillId="0" borderId="54" xfId="45" applyFont="1" applyBorder="1"/>
    <xf numFmtId="0" fontId="1" fillId="0" borderId="0" xfId="46" applyFont="1"/>
    <xf numFmtId="2" fontId="1" fillId="0" borderId="52" xfId="44" applyNumberFormat="1" applyFont="1" applyBorder="1" applyAlignment="1">
      <alignment horizontal="center" vertical="center"/>
    </xf>
    <xf numFmtId="0" fontId="32" fillId="8" borderId="18" xfId="0" applyFont="1" applyFill="1" applyBorder="1" applyAlignment="1" applyProtection="1">
      <alignment horizontal="left" vertical="center"/>
      <protection hidden="1"/>
    </xf>
    <xf numFmtId="0" fontId="32" fillId="8" borderId="6" xfId="0" applyFont="1" applyFill="1" applyBorder="1" applyAlignment="1" applyProtection="1">
      <alignment horizontal="left" vertical="center"/>
      <protection hidden="1"/>
    </xf>
    <xf numFmtId="0" fontId="32" fillId="8" borderId="21" xfId="0" applyFont="1" applyFill="1" applyBorder="1" applyAlignment="1" applyProtection="1">
      <alignment horizontal="left" vertical="center"/>
      <protection hidden="1"/>
    </xf>
    <xf numFmtId="0" fontId="32" fillId="8" borderId="36" xfId="0" applyFont="1" applyFill="1" applyBorder="1" applyAlignment="1" applyProtection="1">
      <alignment horizontal="left" vertical="center"/>
      <protection hidden="1"/>
    </xf>
    <xf numFmtId="0" fontId="32" fillId="8" borderId="0" xfId="0" applyFont="1" applyFill="1" applyAlignment="1" applyProtection="1">
      <alignment horizontal="left" vertical="center"/>
      <protection hidden="1"/>
    </xf>
    <xf numFmtId="0" fontId="32" fillId="8" borderId="2" xfId="0" applyFont="1" applyFill="1" applyBorder="1" applyAlignment="1" applyProtection="1">
      <alignment horizontal="left" vertical="center" wrapText="1"/>
      <protection hidden="1"/>
    </xf>
    <xf numFmtId="0" fontId="32" fillId="8" borderId="3" xfId="0" applyFont="1" applyFill="1" applyBorder="1" applyAlignment="1" applyProtection="1">
      <alignment horizontal="left" vertical="center" wrapText="1"/>
      <protection hidden="1"/>
    </xf>
    <xf numFmtId="0" fontId="32" fillId="8" borderId="4" xfId="0" applyFont="1" applyFill="1" applyBorder="1" applyAlignment="1" applyProtection="1">
      <alignment horizontal="left" vertical="center" wrapText="1"/>
      <protection hidden="1"/>
    </xf>
    <xf numFmtId="0" fontId="32" fillId="7" borderId="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32" fillId="7" borderId="41" xfId="0" applyFont="1" applyFill="1" applyBorder="1" applyAlignment="1" applyProtection="1">
      <alignment horizontal="center" vertical="center" wrapText="1"/>
      <protection hidden="1"/>
    </xf>
    <xf numFmtId="0" fontId="31" fillId="42" borderId="42" xfId="0" applyFont="1" applyFill="1" applyBorder="1" applyAlignment="1" applyProtection="1">
      <alignment horizontal="center" vertical="center" wrapText="1"/>
      <protection hidden="1"/>
    </xf>
    <xf numFmtId="0" fontId="31" fillId="42" borderId="1" xfId="0" applyFont="1" applyFill="1" applyBorder="1" applyAlignment="1" applyProtection="1">
      <alignment horizontal="center" vertical="center" wrapText="1"/>
      <protection hidden="1"/>
    </xf>
    <xf numFmtId="0" fontId="31" fillId="42" borderId="2" xfId="0" applyFont="1" applyFill="1" applyBorder="1" applyAlignment="1" applyProtection="1">
      <alignment horizontal="center" vertical="center" wrapText="1"/>
      <protection hidden="1"/>
    </xf>
    <xf numFmtId="0" fontId="31" fillId="42" borderId="44" xfId="0" applyFont="1" applyFill="1" applyBorder="1" applyAlignment="1" applyProtection="1">
      <alignment horizontal="center" vertical="center" wrapText="1"/>
      <protection hidden="1"/>
    </xf>
    <xf numFmtId="0" fontId="32" fillId="8" borderId="42" xfId="0" applyFont="1" applyFill="1" applyBorder="1" applyAlignment="1" applyProtection="1">
      <alignment horizontal="left" vertical="center"/>
      <protection hidden="1"/>
    </xf>
    <xf numFmtId="0" fontId="32" fillId="8" borderId="1" xfId="0" applyFont="1" applyFill="1" applyBorder="1" applyAlignment="1" applyProtection="1">
      <alignment horizontal="left" vertical="center"/>
      <protection hidden="1"/>
    </xf>
    <xf numFmtId="0" fontId="38" fillId="6" borderId="40" xfId="0" applyFont="1" applyFill="1" applyBorder="1" applyAlignment="1" applyProtection="1">
      <alignment horizontal="left" vertical="center" wrapText="1"/>
      <protection hidden="1"/>
    </xf>
    <xf numFmtId="0" fontId="38" fillId="6" borderId="3" xfId="0" applyFont="1" applyFill="1" applyBorder="1" applyAlignment="1" applyProtection="1">
      <alignment horizontal="left" vertical="center" wrapText="1"/>
      <protection hidden="1"/>
    </xf>
    <xf numFmtId="0" fontId="38" fillId="6" borderId="41" xfId="0" applyFont="1" applyFill="1" applyBorder="1" applyAlignment="1" applyProtection="1">
      <alignment horizontal="left" vertical="center" wrapText="1"/>
      <protection hidden="1"/>
    </xf>
    <xf numFmtId="0" fontId="40" fillId="10" borderId="42" xfId="0" applyFont="1" applyFill="1" applyBorder="1" applyAlignment="1" applyProtection="1">
      <alignment horizontal="center" vertical="center" wrapText="1"/>
      <protection hidden="1"/>
    </xf>
    <xf numFmtId="0" fontId="40" fillId="10" borderId="1" xfId="0" applyFont="1" applyFill="1" applyBorder="1" applyAlignment="1" applyProtection="1">
      <alignment horizontal="center" vertical="center" wrapText="1"/>
      <protection hidden="1"/>
    </xf>
    <xf numFmtId="0" fontId="40" fillId="10" borderId="2" xfId="0" applyFont="1" applyFill="1" applyBorder="1" applyAlignment="1" applyProtection="1">
      <alignment horizontal="center" vertical="center" wrapText="1"/>
      <protection hidden="1"/>
    </xf>
    <xf numFmtId="0" fontId="40" fillId="10" borderId="44" xfId="0" applyFont="1" applyFill="1" applyBorder="1" applyAlignment="1" applyProtection="1">
      <alignment horizontal="center" vertical="center" wrapText="1"/>
      <protection hidden="1"/>
    </xf>
    <xf numFmtId="0" fontId="11" fillId="10" borderId="48" xfId="0" applyFont="1" applyFill="1" applyBorder="1" applyAlignment="1" applyProtection="1">
      <alignment horizontal="center" wrapText="1"/>
      <protection hidden="1"/>
    </xf>
    <xf numFmtId="0" fontId="11" fillId="10" borderId="49" xfId="0" applyFont="1" applyFill="1" applyBorder="1" applyAlignment="1" applyProtection="1">
      <alignment horizontal="center" wrapText="1"/>
      <protection hidden="1"/>
    </xf>
    <xf numFmtId="0" fontId="11" fillId="10" borderId="56" xfId="0" applyFont="1" applyFill="1" applyBorder="1" applyAlignment="1" applyProtection="1">
      <alignment horizontal="center" wrapText="1"/>
      <protection hidden="1"/>
    </xf>
    <xf numFmtId="0" fontId="11" fillId="10" borderId="50" xfId="0" applyFont="1" applyFill="1" applyBorder="1" applyAlignment="1" applyProtection="1">
      <alignment horizontal="center" wrapText="1"/>
      <protection hidden="1"/>
    </xf>
    <xf numFmtId="0" fontId="36" fillId="47" borderId="40" xfId="0" applyFont="1" applyFill="1" applyBorder="1" applyAlignment="1" applyProtection="1">
      <alignment horizontal="center" vertical="center"/>
      <protection hidden="1"/>
    </xf>
    <xf numFmtId="0" fontId="36" fillId="47" borderId="3" xfId="0" applyFont="1" applyFill="1" applyBorder="1" applyAlignment="1" applyProtection="1">
      <alignment horizontal="center" vertical="center"/>
      <protection hidden="1"/>
    </xf>
    <xf numFmtId="0" fontId="36" fillId="47" borderId="41" xfId="0" applyFont="1" applyFill="1" applyBorder="1" applyAlignment="1" applyProtection="1">
      <alignment horizontal="center" vertical="center"/>
      <protection hidden="1"/>
    </xf>
    <xf numFmtId="3" fontId="34" fillId="7" borderId="1" xfId="0" applyNumberFormat="1" applyFont="1" applyFill="1" applyBorder="1" applyAlignment="1" applyProtection="1">
      <alignment horizontal="center" vertical="center"/>
      <protection hidden="1"/>
    </xf>
    <xf numFmtId="0" fontId="36" fillId="8" borderId="42" xfId="0" applyFont="1" applyFill="1" applyBorder="1" applyAlignment="1" applyProtection="1">
      <alignment horizontal="center" vertical="center"/>
      <protection hidden="1"/>
    </xf>
    <xf numFmtId="0" fontId="36" fillId="8" borderId="1"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wrapText="1"/>
      <protection hidden="1"/>
    </xf>
    <xf numFmtId="0" fontId="11" fillId="9" borderId="3" xfId="0" applyFont="1" applyFill="1" applyBorder="1" applyAlignment="1" applyProtection="1">
      <alignment horizontal="center" wrapText="1"/>
      <protection hidden="1"/>
    </xf>
    <xf numFmtId="0" fontId="11" fillId="9" borderId="41" xfId="0" applyFont="1" applyFill="1" applyBorder="1" applyAlignment="1" applyProtection="1">
      <alignment horizontal="center" wrapText="1"/>
      <protection hidden="1"/>
    </xf>
    <xf numFmtId="0" fontId="41" fillId="4" borderId="40" xfId="0" applyFont="1" applyFill="1" applyBorder="1" applyAlignment="1" applyProtection="1">
      <alignment horizontal="left" vertical="center" wrapText="1"/>
      <protection hidden="1"/>
    </xf>
    <xf numFmtId="0" fontId="41" fillId="4" borderId="3" xfId="0" applyFont="1" applyFill="1" applyBorder="1" applyAlignment="1" applyProtection="1">
      <alignment horizontal="left" vertical="center" wrapText="1"/>
      <protection hidden="1"/>
    </xf>
    <xf numFmtId="0" fontId="41" fillId="4" borderId="41" xfId="0" applyFont="1" applyFill="1" applyBorder="1" applyAlignment="1" applyProtection="1">
      <alignment horizontal="left" vertical="center" wrapText="1"/>
      <protection hidden="1"/>
    </xf>
    <xf numFmtId="0" fontId="32" fillId="8" borderId="42" xfId="0" applyFont="1" applyFill="1" applyBorder="1" applyAlignment="1" applyProtection="1">
      <alignment horizontal="left" vertical="center" wrapText="1"/>
      <protection hidden="1"/>
    </xf>
    <xf numFmtId="0" fontId="32" fillId="8" borderId="1"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protection hidden="1"/>
    </xf>
    <xf numFmtId="0" fontId="32" fillId="8" borderId="20" xfId="0" applyFont="1" applyFill="1" applyBorder="1" applyAlignment="1" applyProtection="1">
      <alignment horizontal="left" vertical="center"/>
      <protection hidden="1"/>
    </xf>
    <xf numFmtId="0" fontId="32" fillId="8" borderId="22" xfId="0" applyFont="1" applyFill="1" applyBorder="1" applyAlignment="1" applyProtection="1">
      <alignment horizontal="left" vertical="center"/>
      <protection hidden="1"/>
    </xf>
    <xf numFmtId="0" fontId="32" fillId="7" borderId="1" xfId="0" applyFont="1" applyFill="1" applyBorder="1" applyAlignment="1" applyProtection="1">
      <alignment horizontal="center" vertical="center" wrapText="1"/>
      <protection hidden="1"/>
    </xf>
    <xf numFmtId="3" fontId="34" fillId="7" borderId="1"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protection hidden="1"/>
    </xf>
    <xf numFmtId="3" fontId="34" fillId="7" borderId="3" xfId="0" applyNumberFormat="1" applyFont="1" applyFill="1" applyBorder="1" applyAlignment="1" applyProtection="1">
      <alignment horizontal="center" vertical="center"/>
      <protection hidden="1"/>
    </xf>
    <xf numFmtId="0" fontId="32" fillId="3" borderId="19" xfId="0" applyFont="1" applyFill="1" applyBorder="1" applyAlignment="1" applyProtection="1">
      <alignment horizontal="center" wrapText="1"/>
      <protection hidden="1"/>
    </xf>
    <xf numFmtId="0" fontId="32" fillId="3" borderId="20" xfId="0" applyFont="1" applyFill="1" applyBorder="1" applyAlignment="1" applyProtection="1">
      <alignment horizontal="center" wrapText="1"/>
      <protection hidden="1"/>
    </xf>
    <xf numFmtId="0" fontId="32" fillId="3" borderId="45" xfId="0" applyFont="1" applyFill="1" applyBorder="1" applyAlignment="1" applyProtection="1">
      <alignment horizontal="center" wrapText="1"/>
      <protection hidden="1"/>
    </xf>
    <xf numFmtId="0" fontId="32" fillId="8" borderId="40" xfId="0" applyFont="1" applyFill="1" applyBorder="1" applyAlignment="1" applyProtection="1">
      <alignment horizontal="left" vertical="center" wrapText="1"/>
      <protection hidden="1"/>
    </xf>
    <xf numFmtId="0" fontId="32" fillId="8" borderId="46"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32" fillId="8" borderId="22" xfId="0" applyFont="1" applyFill="1" applyBorder="1" applyAlignment="1" applyProtection="1">
      <alignment horizontal="left" vertical="center" wrapText="1"/>
      <protection hidden="1"/>
    </xf>
    <xf numFmtId="0" fontId="32" fillId="8" borderId="2" xfId="0" applyFont="1" applyFill="1" applyBorder="1" applyAlignment="1" applyProtection="1">
      <alignment horizontal="left" vertical="center"/>
      <protection hidden="1"/>
    </xf>
    <xf numFmtId="0" fontId="32" fillId="8" borderId="3" xfId="0" applyFont="1" applyFill="1" applyBorder="1" applyAlignment="1" applyProtection="1">
      <alignment horizontal="left" vertical="center"/>
      <protection hidden="1"/>
    </xf>
    <xf numFmtId="0" fontId="32" fillId="8" borderId="4" xfId="0" applyFont="1" applyFill="1" applyBorder="1" applyAlignment="1" applyProtection="1">
      <alignment horizontal="left" vertical="center"/>
      <protection hidden="1"/>
    </xf>
    <xf numFmtId="0" fontId="41" fillId="42" borderId="40" xfId="0" applyFont="1" applyFill="1" applyBorder="1" applyAlignment="1" applyProtection="1">
      <alignment horizontal="left" vertical="center" wrapText="1"/>
      <protection hidden="1"/>
    </xf>
    <xf numFmtId="0" fontId="41" fillId="42" borderId="3" xfId="0" applyFont="1" applyFill="1" applyBorder="1" applyAlignment="1" applyProtection="1">
      <alignment horizontal="left" vertical="center" wrapText="1"/>
      <protection hidden="1"/>
    </xf>
    <xf numFmtId="0" fontId="41" fillId="42" borderId="41" xfId="0" applyFont="1" applyFill="1" applyBorder="1" applyAlignment="1" applyProtection="1">
      <alignment horizontal="left" vertical="center" wrapText="1"/>
      <protection hidden="1"/>
    </xf>
    <xf numFmtId="1" fontId="34" fillId="7" borderId="43" xfId="0" applyNumberFormat="1" applyFont="1" applyFill="1" applyBorder="1" applyAlignment="1" applyProtection="1">
      <alignment horizontal="center" vertical="center"/>
      <protection hidden="1"/>
    </xf>
    <xf numFmtId="1" fontId="34" fillId="7" borderId="45" xfId="0" applyNumberFormat="1" applyFont="1" applyFill="1" applyBorder="1" applyAlignment="1" applyProtection="1">
      <alignment horizontal="center" vertical="center"/>
      <protection hidden="1"/>
    </xf>
    <xf numFmtId="1" fontId="34" fillId="7" borderId="2" xfId="0" applyNumberFormat="1" applyFont="1" applyFill="1" applyBorder="1" applyAlignment="1" applyProtection="1">
      <alignment horizontal="center" vertical="center"/>
      <protection hidden="1"/>
    </xf>
    <xf numFmtId="1" fontId="34" fillId="7" borderId="4"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wrapText="1"/>
      <protection hidden="1"/>
    </xf>
    <xf numFmtId="0" fontId="33" fillId="8" borderId="3" xfId="0" applyFont="1" applyFill="1" applyBorder="1" applyAlignment="1" applyProtection="1">
      <alignment horizontal="center" vertical="center" wrapText="1"/>
      <protection hidden="1"/>
    </xf>
    <xf numFmtId="0" fontId="33" fillId="8" borderId="41" xfId="0" applyFont="1" applyFill="1" applyBorder="1" applyAlignment="1" applyProtection="1">
      <alignment horizontal="center" vertical="center" wrapText="1"/>
      <protection hidden="1"/>
    </xf>
    <xf numFmtId="3" fontId="35" fillId="7" borderId="2" xfId="0" applyNumberFormat="1" applyFont="1" applyFill="1" applyBorder="1" applyAlignment="1" applyProtection="1">
      <alignment horizontal="center" vertical="center"/>
      <protection hidden="1"/>
    </xf>
    <xf numFmtId="3" fontId="35" fillId="7" borderId="3" xfId="0" applyNumberFormat="1" applyFont="1" applyFill="1" applyBorder="1" applyAlignment="1" applyProtection="1">
      <alignment horizontal="center" vertical="center"/>
      <protection hidden="1"/>
    </xf>
    <xf numFmtId="3" fontId="35" fillId="7" borderId="41" xfId="0" applyNumberFormat="1" applyFont="1" applyFill="1" applyBorder="1" applyAlignment="1" applyProtection="1">
      <alignment horizontal="center" vertical="center"/>
      <protection hidden="1"/>
    </xf>
    <xf numFmtId="0" fontId="32" fillId="8" borderId="47"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21" xfId="0" applyFont="1" applyFill="1" applyBorder="1" applyAlignment="1" applyProtection="1">
      <alignment horizontal="left" vertical="center" wrapText="1"/>
      <protection hidden="1"/>
    </xf>
    <xf numFmtId="0" fontId="32" fillId="0" borderId="1" xfId="0" applyFont="1" applyBorder="1" applyAlignment="1" applyProtection="1">
      <alignment horizontal="center" vertical="center" wrapText="1"/>
      <protection hidden="1"/>
    </xf>
    <xf numFmtId="3" fontId="34" fillId="7" borderId="19" xfId="0" applyNumberFormat="1" applyFont="1" applyFill="1" applyBorder="1" applyAlignment="1" applyProtection="1">
      <alignment horizontal="center" vertical="center" wrapText="1"/>
      <protection hidden="1"/>
    </xf>
    <xf numFmtId="3" fontId="34" fillId="7" borderId="20" xfId="0" applyNumberFormat="1" applyFont="1" applyFill="1" applyBorder="1" applyAlignment="1" applyProtection="1">
      <alignment horizontal="center" vertical="center" wrapText="1"/>
      <protection hidden="1"/>
    </xf>
    <xf numFmtId="0" fontId="32" fillId="0" borderId="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11" fillId="42" borderId="23" xfId="0" applyFont="1" applyFill="1" applyBorder="1" applyAlignment="1" applyProtection="1">
      <alignment horizontal="center" wrapText="1"/>
      <protection hidden="1"/>
    </xf>
    <xf numFmtId="0" fontId="11" fillId="42" borderId="24" xfId="0" applyFont="1" applyFill="1" applyBorder="1" applyAlignment="1" applyProtection="1">
      <alignment horizontal="center" wrapText="1"/>
      <protection hidden="1"/>
    </xf>
    <xf numFmtId="0" fontId="11" fillId="42" borderId="25" xfId="0" applyFont="1" applyFill="1" applyBorder="1" applyAlignment="1" applyProtection="1">
      <alignment horizontal="center" wrapText="1"/>
      <protection hidden="1"/>
    </xf>
    <xf numFmtId="0" fontId="11" fillId="42" borderId="26" xfId="0" applyFont="1" applyFill="1" applyBorder="1" applyAlignment="1" applyProtection="1">
      <alignment horizontal="center" wrapText="1"/>
      <protection hidden="1"/>
    </xf>
    <xf numFmtId="0" fontId="11" fillId="42" borderId="0" xfId="0" applyFont="1" applyFill="1" applyAlignment="1" applyProtection="1">
      <alignment horizontal="center" wrapText="1"/>
      <protection hidden="1"/>
    </xf>
    <xf numFmtId="0" fontId="11" fillId="42" borderId="27" xfId="0" applyFont="1" applyFill="1" applyBorder="1" applyAlignment="1" applyProtection="1">
      <alignment horizontal="center" wrapText="1"/>
      <protection hidden="1"/>
    </xf>
    <xf numFmtId="0" fontId="11" fillId="42" borderId="28" xfId="0" applyFont="1" applyFill="1" applyBorder="1" applyAlignment="1" applyProtection="1">
      <alignment horizontal="center" wrapText="1"/>
      <protection hidden="1"/>
    </xf>
    <xf numFmtId="0" fontId="11" fillId="42" borderId="29" xfId="0" applyFont="1" applyFill="1" applyBorder="1" applyAlignment="1" applyProtection="1">
      <alignment horizontal="center" wrapText="1"/>
      <protection hidden="1"/>
    </xf>
    <xf numFmtId="0" fontId="11" fillId="42" borderId="30" xfId="0" applyFont="1" applyFill="1" applyBorder="1" applyAlignment="1" applyProtection="1">
      <alignment horizontal="center" wrapText="1"/>
      <protection hidden="1"/>
    </xf>
    <xf numFmtId="0" fontId="32" fillId="8" borderId="1" xfId="0" applyFont="1" applyFill="1" applyBorder="1" applyAlignment="1" applyProtection="1">
      <alignment horizontal="center" vertical="center" wrapText="1"/>
      <protection hidden="1"/>
    </xf>
    <xf numFmtId="0" fontId="39" fillId="42" borderId="18" xfId="0" applyFont="1" applyFill="1" applyBorder="1" applyAlignment="1" applyProtection="1">
      <alignment horizontal="center" vertical="center" wrapText="1"/>
      <protection hidden="1"/>
    </xf>
    <xf numFmtId="0" fontId="39" fillId="42" borderId="6" xfId="0" applyFont="1" applyFill="1" applyBorder="1" applyAlignment="1" applyProtection="1">
      <alignment horizontal="center" vertical="center" wrapText="1"/>
      <protection hidden="1"/>
    </xf>
    <xf numFmtId="0" fontId="39" fillId="42" borderId="21" xfId="0" applyFont="1" applyFill="1" applyBorder="1" applyAlignment="1" applyProtection="1">
      <alignment horizontal="center" vertical="center" wrapText="1"/>
      <protection hidden="1"/>
    </xf>
    <xf numFmtId="0" fontId="39" fillId="42" borderId="19" xfId="0" applyFont="1" applyFill="1" applyBorder="1" applyAlignment="1" applyProtection="1">
      <alignment horizontal="center" vertical="center" wrapText="1"/>
      <protection hidden="1"/>
    </xf>
    <xf numFmtId="0" fontId="39" fillId="42" borderId="20" xfId="0" applyFont="1" applyFill="1" applyBorder="1" applyAlignment="1" applyProtection="1">
      <alignment horizontal="center" vertical="center" wrapText="1"/>
      <protection hidden="1"/>
    </xf>
    <xf numFmtId="0" fontId="39" fillId="42" borderId="22" xfId="0" applyFont="1" applyFill="1" applyBorder="1" applyAlignment="1" applyProtection="1">
      <alignment horizontal="center" vertical="center" wrapText="1"/>
      <protection hidden="1"/>
    </xf>
    <xf numFmtId="0" fontId="11" fillId="10" borderId="26" xfId="0" applyFont="1" applyFill="1" applyBorder="1" applyAlignment="1" applyProtection="1">
      <alignment horizontal="center" wrapText="1"/>
      <protection hidden="1"/>
    </xf>
    <xf numFmtId="0" fontId="11" fillId="10" borderId="0" xfId="0" applyFont="1" applyFill="1" applyAlignment="1" applyProtection="1">
      <alignment horizontal="center" wrapText="1"/>
      <protection hidden="1"/>
    </xf>
    <xf numFmtId="0" fontId="11" fillId="10" borderId="27" xfId="0" applyFont="1" applyFill="1" applyBorder="1" applyAlignment="1" applyProtection="1">
      <alignment horizontal="center" wrapText="1"/>
      <protection hidden="1"/>
    </xf>
    <xf numFmtId="0" fontId="11" fillId="5" borderId="26" xfId="0" applyFont="1" applyFill="1" applyBorder="1" applyAlignment="1" applyProtection="1">
      <alignment horizontal="center" wrapText="1"/>
      <protection hidden="1"/>
    </xf>
    <xf numFmtId="0" fontId="11" fillId="5" borderId="0" xfId="0" applyFont="1" applyFill="1" applyAlignment="1" applyProtection="1">
      <alignment horizontal="center" wrapText="1"/>
      <protection hidden="1"/>
    </xf>
    <xf numFmtId="0" fontId="11" fillId="5" borderId="27" xfId="0" applyFont="1" applyFill="1" applyBorder="1" applyAlignment="1" applyProtection="1">
      <alignment horizontal="center" wrapText="1"/>
      <protection hidden="1"/>
    </xf>
    <xf numFmtId="0" fontId="11" fillId="6" borderId="5" xfId="0" applyFont="1" applyFill="1" applyBorder="1" applyAlignment="1" applyProtection="1">
      <alignment horizontal="center" wrapText="1"/>
      <protection hidden="1"/>
    </xf>
    <xf numFmtId="0" fontId="74" fillId="10" borderId="31" xfId="0" applyFont="1" applyFill="1" applyBorder="1" applyAlignment="1" applyProtection="1">
      <alignment horizontal="center" vertical="center" wrapText="1"/>
      <protection hidden="1"/>
    </xf>
    <xf numFmtId="0" fontId="74" fillId="10" borderId="38" xfId="0" applyFont="1" applyFill="1" applyBorder="1" applyAlignment="1" applyProtection="1">
      <alignment horizontal="center" vertical="center" wrapText="1"/>
      <protection hidden="1"/>
    </xf>
    <xf numFmtId="0" fontId="51" fillId="42" borderId="0" xfId="0" applyFont="1" applyFill="1" applyAlignment="1" applyProtection="1">
      <alignment horizontal="left" vertical="top" wrapText="1"/>
      <protection hidden="1"/>
    </xf>
    <xf numFmtId="0" fontId="37" fillId="42" borderId="0" xfId="0" applyFont="1" applyFill="1" applyAlignment="1" applyProtection="1">
      <alignment horizontal="left" vertical="top" wrapText="1"/>
      <protection hidden="1"/>
    </xf>
    <xf numFmtId="0" fontId="37" fillId="42" borderId="27" xfId="0" applyFont="1" applyFill="1" applyBorder="1" applyAlignment="1" applyProtection="1">
      <alignment horizontal="left" vertical="top" wrapText="1"/>
      <protection hidden="1"/>
    </xf>
    <xf numFmtId="0" fontId="73" fillId="6" borderId="17" xfId="0" applyFont="1" applyFill="1" applyBorder="1" applyAlignment="1" applyProtection="1">
      <alignment horizontal="center" vertical="center"/>
      <protection hidden="1"/>
    </xf>
    <xf numFmtId="0" fontId="73" fillId="6" borderId="55" xfId="0" applyFont="1" applyFill="1" applyBorder="1" applyAlignment="1" applyProtection="1">
      <alignment horizontal="center" vertical="center"/>
      <protection hidden="1"/>
    </xf>
    <xf numFmtId="0" fontId="73" fillId="6" borderId="39" xfId="0" applyFont="1" applyFill="1" applyBorder="1" applyAlignment="1" applyProtection="1">
      <alignment horizontal="center" vertical="center"/>
      <protection hidden="1"/>
    </xf>
    <xf numFmtId="0" fontId="73" fillId="3" borderId="17" xfId="0" applyFont="1" applyFill="1" applyBorder="1" applyAlignment="1" applyProtection="1">
      <alignment horizontal="center" vertical="center"/>
      <protection hidden="1"/>
    </xf>
    <xf numFmtId="0" fontId="73" fillId="3" borderId="55" xfId="0" applyFont="1" applyFill="1" applyBorder="1" applyAlignment="1" applyProtection="1">
      <alignment horizontal="center" vertical="center"/>
      <protection hidden="1"/>
    </xf>
    <xf numFmtId="0" fontId="73" fillId="3" borderId="39" xfId="0" applyFont="1" applyFill="1" applyBorder="1" applyAlignment="1" applyProtection="1">
      <alignment horizontal="center" vertical="center"/>
      <protection hidden="1"/>
    </xf>
    <xf numFmtId="0" fontId="32" fillId="8" borderId="47" xfId="0" applyFont="1" applyFill="1" applyBorder="1" applyAlignment="1" applyProtection="1">
      <alignment horizontal="center" vertical="center" wrapText="1"/>
      <protection hidden="1"/>
    </xf>
    <xf numFmtId="0" fontId="32" fillId="8" borderId="6" xfId="0" applyFont="1" applyFill="1" applyBorder="1" applyAlignment="1" applyProtection="1">
      <alignment horizontal="center" vertical="center" wrapText="1"/>
      <protection hidden="1"/>
    </xf>
    <xf numFmtId="0" fontId="32" fillId="8" borderId="21" xfId="0" applyFont="1" applyFill="1" applyBorder="1" applyAlignment="1" applyProtection="1">
      <alignment horizontal="center" vertical="center" wrapText="1"/>
      <protection hidden="1"/>
    </xf>
    <xf numFmtId="0" fontId="32" fillId="8" borderId="4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32" fillId="8" borderId="22" xfId="0" applyFont="1" applyFill="1" applyBorder="1" applyAlignment="1" applyProtection="1">
      <alignment horizontal="center" vertical="center" wrapText="1"/>
      <protection hidden="1"/>
    </xf>
    <xf numFmtId="0" fontId="32" fillId="7" borderId="18" xfId="0" applyFont="1" applyFill="1" applyBorder="1" applyAlignment="1" applyProtection="1">
      <alignment horizontal="center" vertical="center" wrapText="1"/>
      <protection hidden="1"/>
    </xf>
    <xf numFmtId="0" fontId="32" fillId="7" borderId="21" xfId="0"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5"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png"/><Relationship Id="rId26" Type="http://schemas.openxmlformats.org/officeDocument/2006/relationships/image" Target="../media/image41.png"/><Relationship Id="rId3" Type="http://schemas.openxmlformats.org/officeDocument/2006/relationships/image" Target="../media/image18.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pn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144486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107259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841</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3/27/2022</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601832</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2352"/>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106491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408251</xdr:colOff>
      <xdr:row>7</xdr:row>
      <xdr:rowOff>27717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85001" y="1046892"/>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935</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5</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12036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94</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60960</xdr:rowOff>
        </xdr:from>
        <xdr:to>
          <xdr:col>1</xdr:col>
          <xdr:colOff>441960</xdr:colOff>
          <xdr:row>4</xdr:row>
          <xdr:rowOff>182880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2353"/>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45720</xdr:colOff>
      <xdr:row>32</xdr:row>
      <xdr:rowOff>130970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495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29210</xdr:colOff>
      <xdr:row>7</xdr:row>
      <xdr:rowOff>153524</xdr:rowOff>
    </xdr:from>
    <xdr:to>
      <xdr:col>2</xdr:col>
      <xdr:colOff>1430</xdr:colOff>
      <xdr:row>7</xdr:row>
      <xdr:rowOff>2139158</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15028" y="13292251"/>
          <a:ext cx="3241200" cy="1985634"/>
        </a:xfrm>
        <a:prstGeom prst="rect">
          <a:avLst/>
        </a:prstGeom>
      </xdr:spPr>
    </xdr:pic>
    <xdr:clientData/>
  </xdr:twoCellAnchor>
  <xdr:twoCellAnchor editAs="oneCell">
    <xdr:from>
      <xdr:col>1</xdr:col>
      <xdr:colOff>107628</xdr:colOff>
      <xdr:row>32</xdr:row>
      <xdr:rowOff>47365</xdr:rowOff>
    </xdr:from>
    <xdr:to>
      <xdr:col>2</xdr:col>
      <xdr:colOff>399</xdr:colOff>
      <xdr:row>32</xdr:row>
      <xdr:rowOff>1978238</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90724" y="54235350"/>
          <a:ext cx="3059318" cy="1971606"/>
        </a:xfrm>
        <a:prstGeom prst="rect">
          <a:avLst/>
        </a:prstGeom>
      </xdr:spPr>
    </xdr:pic>
    <xdr:clientData/>
  </xdr:twoCellAnchor>
  <xdr:twoCellAnchor editAs="oneCell">
    <xdr:from>
      <xdr:col>1</xdr:col>
      <xdr:colOff>0</xdr:colOff>
      <xdr:row>3</xdr:row>
      <xdr:rowOff>2</xdr:rowOff>
    </xdr:from>
    <xdr:to>
      <xdr:col>1</xdr:col>
      <xdr:colOff>3063760</xdr:colOff>
      <xdr:row>3</xdr:row>
      <xdr:rowOff>2137834</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894417" y="4529669"/>
          <a:ext cx="3054235" cy="2137832"/>
        </a:xfrm>
        <a:prstGeom prst="rect">
          <a:avLst/>
        </a:prstGeom>
      </xdr:spPr>
    </xdr:pic>
    <xdr:clientData/>
  </xdr:twoCellAnchor>
  <xdr:twoCellAnchor editAs="oneCell">
    <xdr:from>
      <xdr:col>1</xdr:col>
      <xdr:colOff>38102</xdr:colOff>
      <xdr:row>11</xdr:row>
      <xdr:rowOff>95739</xdr:rowOff>
    </xdr:from>
    <xdr:to>
      <xdr:col>1</xdr:col>
      <xdr:colOff>3109526</xdr:colOff>
      <xdr:row>11</xdr:row>
      <xdr:rowOff>2074334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932519" y="21982072"/>
          <a:ext cx="3071424" cy="197859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894418" y="63108417"/>
          <a:ext cx="3032224" cy="1968500"/>
        </a:xfrm>
        <a:prstGeom prst="rect">
          <a:avLst/>
        </a:prstGeom>
      </xdr:spPr>
    </xdr:pic>
    <xdr:clientData/>
  </xdr:twoCellAnchor>
  <xdr:twoCellAnchor editAs="oneCell">
    <xdr:from>
      <xdr:col>1</xdr:col>
      <xdr:colOff>1</xdr:colOff>
      <xdr:row>28</xdr:row>
      <xdr:rowOff>1</xdr:rowOff>
    </xdr:from>
    <xdr:to>
      <xdr:col>1</xdr:col>
      <xdr:colOff>3100917</xdr:colOff>
      <xdr:row>28</xdr:row>
      <xdr:rowOff>2141109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894418" y="58769251"/>
          <a:ext cx="3100916" cy="2141108"/>
        </a:xfrm>
        <a:prstGeom prst="rect">
          <a:avLst/>
        </a:prstGeom>
      </xdr:spPr>
    </xdr:pic>
    <xdr:clientData/>
  </xdr:twoCellAnchor>
  <xdr:twoCellAnchor editAs="oneCell">
    <xdr:from>
      <xdr:col>1</xdr:col>
      <xdr:colOff>84666</xdr:colOff>
      <xdr:row>20</xdr:row>
      <xdr:rowOff>116416</xdr:rowOff>
    </xdr:from>
    <xdr:to>
      <xdr:col>1</xdr:col>
      <xdr:colOff>3148937</xdr:colOff>
      <xdr:row>20</xdr:row>
      <xdr:rowOff>2127250</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74333" y="41317333"/>
          <a:ext cx="3149996" cy="2010834"/>
        </a:xfrm>
        <a:prstGeom prst="rect">
          <a:avLst/>
        </a:prstGeom>
      </xdr:spPr>
    </xdr:pic>
    <xdr:clientData/>
  </xdr:twoCellAnchor>
  <xdr:twoCellAnchor editAs="oneCell">
    <xdr:from>
      <xdr:col>1</xdr:col>
      <xdr:colOff>28015</xdr:colOff>
      <xdr:row>24</xdr:row>
      <xdr:rowOff>112059</xdr:rowOff>
    </xdr:from>
    <xdr:to>
      <xdr:col>1</xdr:col>
      <xdr:colOff>3012133</xdr:colOff>
      <xdr:row>24</xdr:row>
      <xdr:rowOff>2031067</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015565" y="58589209"/>
          <a:ext cx="2984118" cy="1919008"/>
        </a:xfrm>
        <a:prstGeom prst="rect">
          <a:avLst/>
        </a:prstGeom>
      </xdr:spPr>
    </xdr:pic>
    <xdr:clientData/>
  </xdr:twoCellAnchor>
  <xdr:oneCellAnchor>
    <xdr:from>
      <xdr:col>1</xdr:col>
      <xdr:colOff>0</xdr:colOff>
      <xdr:row>10</xdr:row>
      <xdr:rowOff>0</xdr:rowOff>
    </xdr:from>
    <xdr:ext cx="2943869" cy="2075012"/>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985818" y="19615727"/>
          <a:ext cx="2943869" cy="2075012"/>
        </a:xfrm>
        <a:prstGeom prst="rect">
          <a:avLst/>
        </a:prstGeom>
      </xdr:spPr>
    </xdr:pic>
    <xdr:clientData/>
  </xdr:oneCellAnchor>
  <xdr:twoCellAnchor editAs="oneCell">
    <xdr:from>
      <xdr:col>1</xdr:col>
      <xdr:colOff>57727</xdr:colOff>
      <xdr:row>27</xdr:row>
      <xdr:rowOff>34636</xdr:rowOff>
    </xdr:from>
    <xdr:to>
      <xdr:col>1</xdr:col>
      <xdr:colOff>3048000</xdr:colOff>
      <xdr:row>28</xdr:row>
      <xdr:rowOff>17068</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043545" y="56353363"/>
          <a:ext cx="2990273" cy="2141432"/>
        </a:xfrm>
        <a:prstGeom prst="rect">
          <a:avLst/>
        </a:prstGeom>
      </xdr:spPr>
    </xdr:pic>
    <xdr:clientData/>
  </xdr:twoCellAnchor>
  <xdr:oneCellAnchor>
    <xdr:from>
      <xdr:col>1</xdr:col>
      <xdr:colOff>65239</xdr:colOff>
      <xdr:row>21</xdr:row>
      <xdr:rowOff>52192</xdr:rowOff>
    </xdr:from>
    <xdr:ext cx="2945996" cy="2057087"/>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051057" y="69324919"/>
          <a:ext cx="2945996" cy="2057087"/>
        </a:xfrm>
        <a:prstGeom prst="rect">
          <a:avLst/>
        </a:prstGeom>
      </xdr:spPr>
    </xdr:pic>
    <xdr:clientData/>
  </xdr:oneCellAnchor>
  <xdr:twoCellAnchor editAs="oneCell">
    <xdr:from>
      <xdr:col>1</xdr:col>
      <xdr:colOff>34637</xdr:colOff>
      <xdr:row>6</xdr:row>
      <xdr:rowOff>25576</xdr:rowOff>
    </xdr:from>
    <xdr:to>
      <xdr:col>1</xdr:col>
      <xdr:colOff>3094182</xdr:colOff>
      <xdr:row>7</xdr:row>
      <xdr:rowOff>80818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020455" y="11005303"/>
          <a:ext cx="3059545" cy="2214242"/>
        </a:xfrm>
        <a:prstGeom prst="rect">
          <a:avLst/>
        </a:prstGeom>
      </xdr:spPr>
    </xdr:pic>
    <xdr:clientData/>
  </xdr:twoCellAnchor>
  <xdr:twoCellAnchor editAs="oneCell">
    <xdr:from>
      <xdr:col>1</xdr:col>
      <xdr:colOff>0</xdr:colOff>
      <xdr:row>14</xdr:row>
      <xdr:rowOff>0</xdr:rowOff>
    </xdr:from>
    <xdr:to>
      <xdr:col>1</xdr:col>
      <xdr:colOff>3150928</xdr:colOff>
      <xdr:row>14</xdr:row>
      <xdr:rowOff>2152298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985818" y="28251727"/>
          <a:ext cx="3244273" cy="2152298"/>
        </a:xfrm>
        <a:prstGeom prst="rect">
          <a:avLst/>
        </a:prstGeom>
      </xdr:spPr>
    </xdr:pic>
    <xdr:clientData/>
  </xdr:twoCellAnchor>
  <xdr:twoCellAnchor editAs="oneCell">
    <xdr:from>
      <xdr:col>1</xdr:col>
      <xdr:colOff>1</xdr:colOff>
      <xdr:row>22</xdr:row>
      <xdr:rowOff>11547</xdr:rowOff>
    </xdr:from>
    <xdr:to>
      <xdr:col>2</xdr:col>
      <xdr:colOff>2079</xdr:colOff>
      <xdr:row>22</xdr:row>
      <xdr:rowOff>2087961</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1985819" y="45535274"/>
          <a:ext cx="3255818" cy="2076414"/>
        </a:xfrm>
        <a:prstGeom prst="rect">
          <a:avLst/>
        </a:prstGeom>
      </xdr:spPr>
    </xdr:pic>
    <xdr:clientData/>
  </xdr:twoCellAnchor>
  <xdr:twoCellAnchor editAs="oneCell">
    <xdr:from>
      <xdr:col>1</xdr:col>
      <xdr:colOff>81643</xdr:colOff>
      <xdr:row>12</xdr:row>
      <xdr:rowOff>27215</xdr:rowOff>
    </xdr:from>
    <xdr:to>
      <xdr:col>1</xdr:col>
      <xdr:colOff>2963182</xdr:colOff>
      <xdr:row>13</xdr:row>
      <xdr:rowOff>17282</xdr:rowOff>
    </xdr:to>
    <xdr:pic>
      <xdr:nvPicPr>
        <xdr:cNvPr id="32" name="Pictur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032363" y="71373275"/>
          <a:ext cx="2881539" cy="2146527"/>
        </a:xfrm>
        <a:prstGeom prst="rect">
          <a:avLst/>
        </a:prstGeom>
      </xdr:spPr>
    </xdr:pic>
    <xdr:clientData/>
  </xdr:twoCellAnchor>
  <xdr:twoCellAnchor editAs="oneCell">
    <xdr:from>
      <xdr:col>1</xdr:col>
      <xdr:colOff>149679</xdr:colOff>
      <xdr:row>13</xdr:row>
      <xdr:rowOff>75293</xdr:rowOff>
    </xdr:from>
    <xdr:to>
      <xdr:col>1</xdr:col>
      <xdr:colOff>2976789</xdr:colOff>
      <xdr:row>14</xdr:row>
      <xdr:rowOff>7419</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00399" y="73577813"/>
          <a:ext cx="2827110" cy="2088586"/>
        </a:xfrm>
        <a:prstGeom prst="rect">
          <a:avLst/>
        </a:prstGeom>
      </xdr:spPr>
    </xdr:pic>
    <xdr:clientData/>
  </xdr:twoCellAnchor>
  <xdr:twoCellAnchor editAs="oneCell">
    <xdr:from>
      <xdr:col>1</xdr:col>
      <xdr:colOff>96982</xdr:colOff>
      <xdr:row>31</xdr:row>
      <xdr:rowOff>41563</xdr:rowOff>
    </xdr:from>
    <xdr:to>
      <xdr:col>1</xdr:col>
      <xdr:colOff>2937164</xdr:colOff>
      <xdr:row>32</xdr:row>
      <xdr:rowOff>28855</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050473" y="65060945"/>
          <a:ext cx="2840182" cy="2148601"/>
        </a:xfrm>
        <a:prstGeom prst="rect">
          <a:avLst/>
        </a:prstGeom>
      </xdr:spPr>
    </xdr:pic>
    <xdr:clientData/>
  </xdr:twoCellAnchor>
  <xdr:twoCellAnchor editAs="oneCell">
    <xdr:from>
      <xdr:col>1</xdr:col>
      <xdr:colOff>51954</xdr:colOff>
      <xdr:row>34</xdr:row>
      <xdr:rowOff>34636</xdr:rowOff>
    </xdr:from>
    <xdr:to>
      <xdr:col>1</xdr:col>
      <xdr:colOff>3117271</xdr:colOff>
      <xdr:row>34</xdr:row>
      <xdr:rowOff>2152668</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939636" y="71662636"/>
          <a:ext cx="3065317" cy="21180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pane="bottomLeft" activeCell="C4" sqref="C4:I5"/>
    </sheetView>
  </sheetViews>
  <sheetFormatPr defaultColWidth="8.6640625" defaultRowHeight="13.2"/>
  <cols>
    <col min="1" max="1" width="14.33203125" style="1" customWidth="1"/>
    <col min="2" max="2" width="8.6640625" style="1"/>
    <col min="3" max="3" width="15.6640625" style="1" customWidth="1"/>
    <col min="4" max="4" width="11.33203125" style="1" customWidth="1"/>
    <col min="5" max="5" width="2.33203125" style="1" customWidth="1"/>
    <col min="6" max="6" width="11.6640625" style="1" customWidth="1"/>
    <col min="7" max="7" width="9.44140625" style="1" bestFit="1" customWidth="1"/>
    <col min="8" max="8" width="10.33203125" style="1" customWidth="1"/>
    <col min="9" max="9" width="9.44140625" style="1" bestFit="1" customWidth="1"/>
    <col min="10" max="10" width="10.6640625" style="1" bestFit="1" customWidth="1"/>
    <col min="11" max="11" width="9.44140625" style="1" bestFit="1" customWidth="1"/>
    <col min="12" max="13" width="18.33203125" style="1" customWidth="1"/>
    <col min="14" max="14" width="22.6640625" style="1" bestFit="1" customWidth="1"/>
    <col min="15" max="16384" width="8.6640625" style="1"/>
  </cols>
  <sheetData>
    <row r="1" spans="1:139">
      <c r="A1" s="269"/>
      <c r="B1" s="270"/>
      <c r="C1" s="270"/>
      <c r="D1" s="270"/>
      <c r="E1" s="270"/>
      <c r="F1" s="270"/>
      <c r="G1" s="270"/>
      <c r="H1" s="270"/>
      <c r="I1" s="270"/>
      <c r="J1" s="270"/>
      <c r="K1" s="270"/>
      <c r="L1" s="271"/>
      <c r="M1" s="97"/>
      <c r="N1" s="115"/>
      <c r="O1" s="115"/>
      <c r="P1" s="115"/>
      <c r="Q1" s="115"/>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row>
    <row r="2" spans="1:139">
      <c r="A2" s="272"/>
      <c r="B2" s="273"/>
      <c r="C2" s="273"/>
      <c r="D2" s="273"/>
      <c r="E2" s="273"/>
      <c r="F2" s="273"/>
      <c r="G2" s="273"/>
      <c r="H2" s="273"/>
      <c r="I2" s="273"/>
      <c r="J2" s="273"/>
      <c r="K2" s="273"/>
      <c r="L2" s="274"/>
      <c r="M2" s="97"/>
      <c r="N2" s="121" t="s">
        <v>576</v>
      </c>
      <c r="O2" s="115"/>
      <c r="P2" s="115"/>
      <c r="Q2" s="115"/>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row>
    <row r="3" spans="1:139" ht="13.8" thickBot="1">
      <c r="A3" s="275"/>
      <c r="B3" s="276"/>
      <c r="C3" s="273"/>
      <c r="D3" s="273"/>
      <c r="E3" s="273"/>
      <c r="F3" s="273"/>
      <c r="G3" s="273"/>
      <c r="H3" s="273"/>
      <c r="I3" s="273"/>
      <c r="J3" s="276"/>
      <c r="K3" s="276"/>
      <c r="L3" s="277"/>
      <c r="M3" s="97"/>
      <c r="N3" s="116"/>
      <c r="O3" s="115"/>
      <c r="P3" s="115"/>
      <c r="Q3" s="115"/>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row>
    <row r="4" spans="1:139" ht="13.35" customHeight="1">
      <c r="A4" s="31"/>
      <c r="B4" s="32"/>
      <c r="C4" s="279" t="s">
        <v>163</v>
      </c>
      <c r="D4" s="280"/>
      <c r="E4" s="280"/>
      <c r="F4" s="280"/>
      <c r="G4" s="280"/>
      <c r="H4" s="280"/>
      <c r="I4" s="281"/>
      <c r="J4" s="32"/>
      <c r="K4" s="32"/>
      <c r="L4" s="33"/>
      <c r="M4" s="97"/>
      <c r="N4" s="115"/>
      <c r="O4" s="115"/>
      <c r="P4" s="115"/>
      <c r="Q4" s="115"/>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row>
    <row r="5" spans="1:139" ht="20.100000000000001" customHeight="1">
      <c r="A5" s="31"/>
      <c r="B5" s="32"/>
      <c r="C5" s="282"/>
      <c r="D5" s="283"/>
      <c r="E5" s="283"/>
      <c r="F5" s="283"/>
      <c r="G5" s="283"/>
      <c r="H5" s="283"/>
      <c r="I5" s="284"/>
      <c r="J5" s="32"/>
      <c r="K5" s="32"/>
      <c r="L5" s="33"/>
      <c r="M5" s="97"/>
      <c r="N5" s="115"/>
      <c r="O5" s="115"/>
      <c r="P5" s="115"/>
      <c r="Q5" s="115"/>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row>
    <row r="6" spans="1:139" ht="4.5" customHeight="1">
      <c r="A6" s="285"/>
      <c r="B6" s="286"/>
      <c r="C6" s="286"/>
      <c r="D6" s="286"/>
      <c r="E6" s="286"/>
      <c r="F6" s="286"/>
      <c r="G6" s="286"/>
      <c r="H6" s="286"/>
      <c r="I6" s="286"/>
      <c r="J6" s="286"/>
      <c r="K6" s="286"/>
      <c r="L6" s="287"/>
      <c r="M6" s="97"/>
      <c r="N6" s="115"/>
      <c r="O6" s="115"/>
      <c r="P6" s="115"/>
      <c r="Q6" s="115"/>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row>
    <row r="7" spans="1:139" s="30" customFormat="1" ht="4.5" customHeight="1">
      <c r="A7" s="34"/>
      <c r="B7" s="35"/>
      <c r="C7" s="35"/>
      <c r="D7" s="35"/>
      <c r="E7" s="35"/>
      <c r="F7" s="35"/>
      <c r="G7" s="35"/>
      <c r="H7" s="35"/>
      <c r="I7" s="35"/>
      <c r="J7" s="35"/>
      <c r="K7" s="35"/>
      <c r="L7" s="36"/>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row>
    <row r="8" spans="1:139" ht="13.5" customHeight="1">
      <c r="A8" s="37"/>
      <c r="B8" s="38"/>
      <c r="C8" s="38"/>
      <c r="D8" s="38"/>
      <c r="E8" s="38"/>
      <c r="F8" s="38"/>
      <c r="G8" s="38"/>
      <c r="H8" s="38"/>
      <c r="I8" s="39">
        <f>IF(ISBLANK(VLOOKUP($C$4,'DC Full Dataset'!$A:$B,2,0)),"N/A", VLOOKUP($C$4,'DC Full Dataset'!$A:$B,2,0))</f>
        <v>44647</v>
      </c>
      <c r="J8" s="40" t="s">
        <v>1</v>
      </c>
      <c r="K8" s="40"/>
      <c r="L8" s="41"/>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row>
    <row r="9" spans="1:139" ht="14.85" customHeight="1">
      <c r="A9" s="37"/>
      <c r="B9" s="38"/>
      <c r="C9" s="38"/>
      <c r="D9" s="38"/>
      <c r="E9" s="38"/>
      <c r="F9" s="38"/>
      <c r="G9" s="38"/>
      <c r="H9" s="38"/>
      <c r="I9" s="294" t="s">
        <v>2</v>
      </c>
      <c r="J9" s="295"/>
      <c r="K9" s="295"/>
      <c r="L9" s="296"/>
      <c r="M9" s="98"/>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row>
    <row r="10" spans="1:139" ht="14.85" customHeight="1">
      <c r="A10" s="37"/>
      <c r="B10" s="38"/>
      <c r="C10" s="38"/>
      <c r="D10" s="38"/>
      <c r="E10" s="38"/>
      <c r="F10" s="38"/>
      <c r="G10" s="38"/>
      <c r="H10" s="38"/>
      <c r="I10" s="295"/>
      <c r="J10" s="295"/>
      <c r="K10" s="295"/>
      <c r="L10" s="296"/>
      <c r="M10" s="99"/>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row>
    <row r="11" spans="1:139" ht="16.350000000000001" customHeight="1">
      <c r="A11" s="37"/>
      <c r="B11" s="38"/>
      <c r="C11" s="38"/>
      <c r="D11" s="38"/>
      <c r="E11" s="38"/>
      <c r="F11" s="38"/>
      <c r="G11" s="38"/>
      <c r="H11" s="38"/>
      <c r="I11" s="295"/>
      <c r="J11" s="295"/>
      <c r="K11" s="295"/>
      <c r="L11" s="296"/>
      <c r="M11" s="100"/>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row>
    <row r="12" spans="1:139" ht="13.35" customHeight="1">
      <c r="A12" s="37"/>
      <c r="B12" s="38"/>
      <c r="C12" s="38"/>
      <c r="D12" s="38"/>
      <c r="E12" s="38"/>
      <c r="F12" s="38"/>
      <c r="G12" s="38"/>
      <c r="H12" s="38"/>
      <c r="I12" s="295"/>
      <c r="J12" s="295"/>
      <c r="K12" s="295"/>
      <c r="L12" s="296"/>
      <c r="M12" s="100"/>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row>
    <row r="13" spans="1:139" ht="10.5" customHeight="1">
      <c r="A13" s="37"/>
      <c r="B13" s="38"/>
      <c r="C13" s="38"/>
      <c r="D13" s="38"/>
      <c r="E13" s="38"/>
      <c r="F13" s="38"/>
      <c r="G13" s="38"/>
      <c r="H13" s="38"/>
      <c r="I13" s="295"/>
      <c r="J13" s="295"/>
      <c r="K13" s="295"/>
      <c r="L13" s="296"/>
      <c r="M13" s="100"/>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row>
    <row r="14" spans="1:139" ht="10.5" customHeight="1">
      <c r="A14" s="37"/>
      <c r="B14" s="38"/>
      <c r="C14" s="38"/>
      <c r="D14" s="38"/>
      <c r="E14" s="38"/>
      <c r="F14" s="38"/>
      <c r="G14" s="38"/>
      <c r="H14" s="38"/>
      <c r="I14" s="295"/>
      <c r="J14" s="295"/>
      <c r="K14" s="295"/>
      <c r="L14" s="296"/>
      <c r="M14" s="100"/>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row>
    <row r="15" spans="1:139" ht="31.35" customHeight="1">
      <c r="A15" s="37"/>
      <c r="B15" s="38"/>
      <c r="C15" s="38"/>
      <c r="D15" s="38"/>
      <c r="E15" s="38"/>
      <c r="F15" s="38"/>
      <c r="G15" s="38"/>
      <c r="H15" s="38"/>
      <c r="I15" s="295"/>
      <c r="J15" s="295"/>
      <c r="K15" s="295"/>
      <c r="L15" s="296"/>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row>
    <row r="16" spans="1:139" ht="5.85" customHeight="1">
      <c r="A16" s="37"/>
      <c r="B16" s="38"/>
      <c r="C16" s="38"/>
      <c r="D16" s="38"/>
      <c r="E16" s="38"/>
      <c r="F16" s="38"/>
      <c r="G16" s="38"/>
      <c r="H16" s="38"/>
      <c r="I16" s="171"/>
      <c r="J16" s="171"/>
      <c r="K16" s="171"/>
      <c r="L16" s="172"/>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row>
    <row r="17" spans="1:139" ht="11.85" customHeight="1">
      <c r="A17" s="37"/>
      <c r="B17" s="38"/>
      <c r="C17" s="38"/>
      <c r="D17" s="38"/>
      <c r="E17" s="38"/>
      <c r="F17" s="38"/>
      <c r="G17" s="38"/>
      <c r="H17" s="38"/>
      <c r="I17" s="292" t="s">
        <v>3</v>
      </c>
      <c r="J17" s="292"/>
      <c r="K17" s="292"/>
      <c r="L17" s="293"/>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row>
    <row r="18" spans="1:139" ht="10.95" customHeight="1">
      <c r="A18" s="37"/>
      <c r="B18" s="38"/>
      <c r="C18" s="38"/>
      <c r="D18" s="38"/>
      <c r="E18" s="38"/>
      <c r="F18" s="38"/>
      <c r="G18" s="38"/>
      <c r="H18" s="38"/>
      <c r="I18" s="103" t="s">
        <v>4</v>
      </c>
      <c r="J18" s="297" t="str">
        <f>IF(ISBLANK(VLOOKUP($C$4,'DC Location Info'!$A:$B,2,0)),"N/A", VLOOKUP($C$4,'DC Location Info'!$A:$B,2,0))</f>
        <v>Ain zara</v>
      </c>
      <c r="K18" s="298"/>
      <c r="L18" s="299"/>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row>
    <row r="19" spans="1:139" ht="10.95" customHeight="1">
      <c r="A19" s="37"/>
      <c r="B19" s="38"/>
      <c r="C19" s="38"/>
      <c r="D19" s="38"/>
      <c r="E19" s="38"/>
      <c r="F19" s="38"/>
      <c r="G19" s="38"/>
      <c r="H19" s="38"/>
      <c r="I19" s="104" t="s">
        <v>5</v>
      </c>
      <c r="J19" s="300" t="str">
        <f>IF(ISBLANK(VLOOKUP($C$4,'DC Location Info'!$A:$C,3,0)),"N/A", VLOOKUP($C$4,'DC Location Info'!$A:$C,3,0))</f>
        <v>Ain Zara</v>
      </c>
      <c r="K19" s="301"/>
      <c r="L19" s="302"/>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row>
    <row r="20" spans="1:139" ht="10.95" customHeight="1">
      <c r="A20" s="37"/>
      <c r="B20" s="38"/>
      <c r="C20" s="38"/>
      <c r="D20" s="38"/>
      <c r="E20" s="38"/>
      <c r="F20" s="38"/>
      <c r="G20" s="38"/>
      <c r="H20" s="38"/>
      <c r="I20" s="103" t="s">
        <v>6</v>
      </c>
      <c r="J20" s="297" t="str">
        <f>IF(ISBLANK(VLOOKUP($C$4,'DC Location Info'!$A:$D,4,0)),"N/A", VLOOKUP($C$4,'DC Location Info'!$A:$D,4,0))</f>
        <v>Tripoli</v>
      </c>
      <c r="K20" s="298"/>
      <c r="L20" s="299"/>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row>
    <row r="21" spans="1:139" ht="10.95" customHeight="1">
      <c r="A21" s="37"/>
      <c r="B21" s="38"/>
      <c r="C21" s="38"/>
      <c r="D21" s="38"/>
      <c r="E21" s="38"/>
      <c r="F21" s="38"/>
      <c r="G21" s="38"/>
      <c r="H21" s="38"/>
      <c r="I21" s="104"/>
      <c r="J21" s="300"/>
      <c r="K21" s="301"/>
      <c r="L21" s="302"/>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row>
    <row r="22" spans="1:139" ht="13.8">
      <c r="A22" s="37"/>
      <c r="B22" s="38"/>
      <c r="C22" s="38"/>
      <c r="D22" s="38"/>
      <c r="E22" s="38"/>
      <c r="F22" s="38"/>
      <c r="G22" s="38"/>
      <c r="H22" s="38"/>
      <c r="I22" s="103"/>
      <c r="J22" s="297"/>
      <c r="K22" s="298"/>
      <c r="L22" s="299"/>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row>
    <row r="23" spans="1:139" ht="3" customHeight="1">
      <c r="A23" s="288"/>
      <c r="B23" s="289"/>
      <c r="C23" s="289"/>
      <c r="D23" s="289"/>
      <c r="E23" s="289"/>
      <c r="F23" s="289"/>
      <c r="G23" s="289"/>
      <c r="H23" s="289"/>
      <c r="I23" s="289"/>
      <c r="J23" s="289"/>
      <c r="K23" s="289"/>
      <c r="L23" s="290"/>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row>
    <row r="24" spans="1:139" ht="7.35" customHeight="1">
      <c r="A24" s="291"/>
      <c r="B24" s="291"/>
      <c r="C24" s="291"/>
      <c r="D24" s="291"/>
      <c r="E24" s="291"/>
      <c r="F24" s="291"/>
      <c r="G24" s="291"/>
      <c r="H24" s="291"/>
      <c r="I24" s="291"/>
      <c r="J24" s="291"/>
      <c r="K24" s="291"/>
      <c r="L24" s="291"/>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row>
    <row r="25" spans="1:139" ht="10.95" customHeight="1">
      <c r="A25" s="248" t="s">
        <v>7</v>
      </c>
      <c r="B25" s="249"/>
      <c r="C25" s="249"/>
      <c r="D25" s="249"/>
      <c r="E25" s="249"/>
      <c r="F25" s="249"/>
      <c r="G25" s="249"/>
      <c r="H25" s="249"/>
      <c r="I25" s="249"/>
      <c r="J25" s="249"/>
      <c r="K25" s="249"/>
      <c r="L25" s="250"/>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row>
    <row r="26" spans="1:139" ht="10.95" customHeight="1">
      <c r="A26" s="303" t="s">
        <v>8</v>
      </c>
      <c r="B26" s="304"/>
      <c r="C26" s="305"/>
      <c r="D26" s="309">
        <f>IF(ISBLANK(VLOOKUP($C$4,'DC Full Dataset'!$A:$I,9,0)),"N/A", VLOOKUP($C$4,'DC Full Dataset'!$A:$I,9,0))</f>
        <v>935</v>
      </c>
      <c r="E26" s="310"/>
      <c r="F26" s="278" t="s">
        <v>9</v>
      </c>
      <c r="G26" s="278"/>
      <c r="H26" s="278"/>
      <c r="I26" s="278"/>
      <c r="J26" s="197" t="str">
        <f>IF(ISBLANK(VLOOKUP($C$4,'DC Full Dataset'!$A:$H,8,0)),"N/A", VLOOKUP($C$4,'DC Full Dataset'!$A:$H,8,0))</f>
        <v>No</v>
      </c>
      <c r="K26" s="198"/>
      <c r="L26" s="199"/>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row>
    <row r="27" spans="1:139" ht="13.35" customHeight="1">
      <c r="A27" s="306"/>
      <c r="B27" s="307"/>
      <c r="C27" s="308"/>
      <c r="D27" s="311"/>
      <c r="E27" s="312"/>
      <c r="F27" s="278" t="s">
        <v>10</v>
      </c>
      <c r="G27" s="278"/>
      <c r="H27" s="278"/>
      <c r="I27" s="278"/>
      <c r="J27" s="197" t="str">
        <f>IF(ISBLANK(VLOOKUP($C$4,'DC Full Dataset'!$A:$G,7,0)),"N/A", VLOOKUP($C$4,'DC Full Dataset'!$A:$G,7,0))</f>
        <v>N/A</v>
      </c>
      <c r="K27" s="198"/>
      <c r="L27" s="199"/>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row>
    <row r="28" spans="1:139" ht="27.6" customHeight="1">
      <c r="A28" s="42" t="s">
        <v>11</v>
      </c>
      <c r="B28" s="12"/>
      <c r="C28" s="9"/>
      <c r="D28" s="9"/>
      <c r="E28" s="10"/>
      <c r="F28" s="4"/>
      <c r="G28" s="4" t="s">
        <v>12</v>
      </c>
      <c r="H28" s="4" t="s">
        <v>13</v>
      </c>
      <c r="I28" s="4" t="s">
        <v>14</v>
      </c>
      <c r="J28" s="255" t="s">
        <v>15</v>
      </c>
      <c r="K28" s="256"/>
      <c r="L28" s="25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row>
    <row r="29" spans="1:139" ht="14.7" customHeight="1">
      <c r="A29" s="204" t="s">
        <v>16</v>
      </c>
      <c r="B29" s="205"/>
      <c r="C29" s="205"/>
      <c r="D29" s="267" t="str">
        <f>IF(ISBLANK(VLOOKUP($C$4,'DC Full Dataset'!$A:$J,10,0)),"N/A", VLOOKUP($C$4,'DC Full Dataset'!$A:$J,10,0))</f>
        <v>Yes</v>
      </c>
      <c r="E29" s="268"/>
      <c r="F29" s="4" t="s">
        <v>17</v>
      </c>
      <c r="G29" s="16">
        <f>IF(ISBLANK(VLOOKUP($C$4,'DC Full Dataset'!$A:$L,12,0)),"N/A", VLOOKUP($C$4,'DC Full Dataset'!$A:$L,12,0))</f>
        <v>45</v>
      </c>
      <c r="H29" s="16">
        <f>IF(ISBLANK(VLOOKUP($C$4,'DC Full Dataset'!$A:$M,13,0)),"N/A", VLOOKUP($C$4,'DC Full Dataset'!$A:$M,13,0))</f>
        <v>796</v>
      </c>
      <c r="I29" s="16">
        <f>IF(ISBLANK(VLOOKUP($C$4,'DC Full Dataset'!$A:$N,14,0)),"N/A", VLOOKUP($C$4,'DC Full Dataset'!$A:$N,14,0))</f>
        <v>0</v>
      </c>
      <c r="J29" s="258">
        <f>IF(SUM(VLOOKUP($C$4,'DC Full Dataset'!$A:$N,14,0),VLOOKUP($C$4,'DC Full Dataset'!$A:$N,13,0),VLOOKUP($C$4,'DC Full Dataset'!$A:$N,12,0))=0,"N/A",SUM(VLOOKUP($C$4,'DC Full Dataset'!$A:$N,14,0),VLOOKUP($C$4,'DC Full Dataset'!$A:$N,13,0),VLOOKUP($C$4,'DC Full Dataset'!$A:$N,12,0)))</f>
        <v>841</v>
      </c>
      <c r="K29" s="259"/>
      <c r="L29" s="260"/>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row>
    <row r="30" spans="1:139" ht="13.5" customHeight="1">
      <c r="A30" s="229" t="s">
        <v>18</v>
      </c>
      <c r="B30" s="230"/>
      <c r="C30" s="230"/>
      <c r="D30" s="267" t="str">
        <f>IF(ISBLANK(VLOOKUP($C$4,'DC Full Dataset'!$A:$K,11,0)),"N/A", VLOOKUP($C$4,'DC Full Dataset'!$A:$K,11,0))</f>
        <v>Yes</v>
      </c>
      <c r="E30" s="268"/>
      <c r="F30" s="4" t="s">
        <v>19</v>
      </c>
      <c r="G30" s="16">
        <f>IF(ISBLANK(VLOOKUP($C$4,'DC Full Dataset'!$A:$O,15,0)),"N/A", VLOOKUP($C$4,'DC Full Dataset'!$A:$O,15,0))</f>
        <v>32</v>
      </c>
      <c r="H30" s="16">
        <f>IF(ISBLANK(VLOOKUP($C$4,'DC Full Dataset'!$A:$P,16,0)),"N/A", VLOOKUP($C$4,'DC Full Dataset'!$A:$P,16,0))</f>
        <v>62</v>
      </c>
      <c r="I30" s="16">
        <f>IF(ISBLANK(VLOOKUP($C$4,'DC Full Dataset'!$A:$Q,17,0)),"N/A", VLOOKUP($C$4,'DC Full Dataset'!$A:$Q,17,0))</f>
        <v>0</v>
      </c>
      <c r="J30" s="258">
        <f>IF(SUM(VLOOKUP($C$4,'DC Full Dataset'!$A:$O,15,0),VLOOKUP($C$4,'DC Full Dataset'!$A:$P,16,0),VLOOKUP($C$4,'DC Full Dataset'!$A:$Q,17,0))=0,"N/A",SUM(VLOOKUP($C$4,'DC Full Dataset'!$A:$O,15,0),VLOOKUP($C$4,'DC Full Dataset'!$A:$P,16,0),VLOOKUP($C$4,'DC Full Dataset'!$A:$Q,17,0)))</f>
        <v>94</v>
      </c>
      <c r="K30" s="259"/>
      <c r="L30" s="260"/>
      <c r="M30" s="97"/>
      <c r="N30" s="102" t="s">
        <v>20</v>
      </c>
      <c r="O30" s="102" t="s">
        <v>21</v>
      </c>
      <c r="P30" s="102"/>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row>
    <row r="31" spans="1:139" ht="10.95" customHeight="1">
      <c r="A31" s="248" t="s">
        <v>22</v>
      </c>
      <c r="B31" s="249"/>
      <c r="C31" s="249"/>
      <c r="D31" s="249"/>
      <c r="E31" s="11"/>
      <c r="F31" s="13" t="s">
        <v>23</v>
      </c>
      <c r="G31" s="11"/>
      <c r="H31" s="11"/>
      <c r="I31" s="11"/>
      <c r="J31" s="11"/>
      <c r="K31" s="11"/>
      <c r="L31" s="43"/>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row>
    <row r="32" spans="1:139">
      <c r="A32" s="204" t="s">
        <v>24</v>
      </c>
      <c r="B32" s="205"/>
      <c r="C32" s="205"/>
      <c r="D32" s="253" t="str">
        <f>IF(ISBLANK(VLOOKUP($C$4,'DC Full Dataset'!$A:$AC,29,0)),"N/A", VLOOKUP($C$4,'DC Full Dataset'!$A:$AC,29,0))</f>
        <v>N/A</v>
      </c>
      <c r="E32" s="254"/>
      <c r="F32" s="5"/>
      <c r="G32" s="8" t="s">
        <v>25</v>
      </c>
      <c r="H32" s="8" t="s">
        <v>26</v>
      </c>
      <c r="I32" s="8" t="s">
        <v>27</v>
      </c>
      <c r="J32" s="8" t="s">
        <v>28</v>
      </c>
      <c r="K32" s="8" t="s">
        <v>29</v>
      </c>
      <c r="L32" s="44" t="s">
        <v>30</v>
      </c>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row>
    <row r="33" spans="1:139">
      <c r="A33" s="204" t="s">
        <v>31</v>
      </c>
      <c r="B33" s="205"/>
      <c r="C33" s="205"/>
      <c r="D33" s="253">
        <f>IF(ISBLANK(VLOOKUP($C$4,'DC Full Dataset'!$A:$AD,30,0)),"N/A", VLOOKUP($C$4,'DC Full Dataset'!$A:$AD,30,0))</f>
        <v>12</v>
      </c>
      <c r="E33" s="254"/>
      <c r="F33" s="6" t="s">
        <v>32</v>
      </c>
      <c r="G33" s="7" t="str">
        <f>IF(ISBLANK(VLOOKUP($C$4,'DC Full Dataset'!$A:$R,18,0)),"N/A", VLOOKUP($C$4,'DC Full Dataset'!$A:$R,18,0))</f>
        <v>N/A</v>
      </c>
      <c r="H33" s="7" t="str">
        <f>IF(ISBLANK(VLOOKUP($C$4,'DC Full Dataset'!$A:$T,20,0)),"N/A", VLOOKUP($C$4,'DC Full Dataset'!$A:$T,20,0))</f>
        <v>N/A</v>
      </c>
      <c r="I33" s="106" t="str">
        <f>IF(ISBLANK(VLOOKUP($C$4,'DC Full Dataset'!$A:$V,22,0)),"N/A", VLOOKUP($C$4,'DC Full Dataset'!$A:$V,22,0))</f>
        <v>N/A</v>
      </c>
      <c r="J33" s="7" t="str">
        <f>IF(ISBLANK(VLOOKUP($C$4,'DC Full Dataset'!$A:$X,24,0)),"N/A", VLOOKUP($C$4,'DC Full Dataset'!$A:$X,24,0))</f>
        <v>N/A</v>
      </c>
      <c r="K33" s="108" t="str">
        <f>IF(ISBLANK(VLOOKUP($C$4,'DC Full Dataset'!A:Z,26,0)),"N/A", VLOOKUP($C$4,'DC Full Dataset'!A:Z,26,0))</f>
        <v>N/A</v>
      </c>
      <c r="L33" s="251" t="str">
        <f>IF(ISBLANK(VLOOKUP($C$4,'DC Full Dataset'!$A:$AB,28,0)),"N/A",VLOOKUP($C$4,'DC Full Dataset'!$A:$AB,28,0))</f>
        <v>N/A</v>
      </c>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row>
    <row r="34" spans="1:139">
      <c r="A34" s="204" t="s">
        <v>33</v>
      </c>
      <c r="B34" s="205"/>
      <c r="C34" s="205"/>
      <c r="D34" s="253">
        <f>IF(ISBLANK(VLOOKUP($C$4,'DC Full Dataset'!$A:$AE,31,0)),"N/A", VLOOKUP($C$4,'DC Full Dataset'!$A:$AE,31,0))</f>
        <v>5</v>
      </c>
      <c r="E34" s="254"/>
      <c r="F34" s="6" t="s">
        <v>34</v>
      </c>
      <c r="G34" s="7" t="str">
        <f>IF(ISBLANK(VLOOKUP($C$4,'DC Full Dataset'!$A:$S,19,0)),"N/A", VLOOKUP($C$4,'DC Full Dataset'!$A:$S,19,0))</f>
        <v>N/A</v>
      </c>
      <c r="H34" s="7" t="str">
        <f>IF(ISBLANK(VLOOKUP($C$4,'DC Full Dataset'!$A:$U,21,0)),"N/A", VLOOKUP($C$4,'DC Full Dataset'!$A:$U,21,0))</f>
        <v>N/A</v>
      </c>
      <c r="I34" s="7" t="str">
        <f>IF(ISBLANK(VLOOKUP($C$4,'DC Full Dataset'!$A:$W,23,0)),"N/A", VLOOKUP($C$4,'DC Full Dataset'!$A:$W,23,0))</f>
        <v>N/A</v>
      </c>
      <c r="J34" s="7" t="str">
        <f>IF(ISBLANK(VLOOKUP($C$4,'DC Full Dataset'!$A:$Y,25,0)),"N/A", VLOOKUP($C$4,'DC Full Dataset'!$A:$Y,25,0))</f>
        <v>N/A</v>
      </c>
      <c r="K34" s="7" t="str">
        <f>IF(ISBLANK(VLOOKUP($C$4,'DC Full Dataset'!$A:$AA,27,0)),"N/A", VLOOKUP($C$4,'DC Full Dataset'!$A:$AA,27,0))</f>
        <v>N/A</v>
      </c>
      <c r="L34" s="252"/>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row>
    <row r="35" spans="1:139">
      <c r="A35" s="248" t="s">
        <v>35</v>
      </c>
      <c r="B35" s="249"/>
      <c r="C35" s="249"/>
      <c r="D35" s="249"/>
      <c r="E35" s="249"/>
      <c r="F35" s="249"/>
      <c r="G35" s="249"/>
      <c r="H35" s="249"/>
      <c r="I35" s="249"/>
      <c r="J35" s="249"/>
      <c r="K35" s="249"/>
      <c r="L35" s="250"/>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row>
    <row r="36" spans="1:139">
      <c r="A36" s="45" t="s">
        <v>36</v>
      </c>
      <c r="B36" s="14"/>
      <c r="C36" s="14"/>
      <c r="D36" s="14"/>
      <c r="E36" s="14"/>
      <c r="F36" s="14"/>
      <c r="G36" s="15"/>
      <c r="H36" s="15"/>
      <c r="I36" s="15"/>
      <c r="J36" s="15"/>
      <c r="K36" s="15"/>
      <c r="L36" s="46"/>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row>
    <row r="37" spans="1:139" ht="13.35" customHeight="1">
      <c r="A37" s="204" t="s">
        <v>37</v>
      </c>
      <c r="B37" s="205"/>
      <c r="C37" s="205"/>
      <c r="D37" s="264" t="str">
        <f>IF(ISBLANK(VLOOKUP($C$4,'DC Full Dataset'!$A:$AF,32,0)),"N/A", VLOOKUP($C$4,'DC Full Dataset'!$A:$AF,32,0))</f>
        <v>Yes</v>
      </c>
      <c r="E37" s="264"/>
      <c r="F37" s="264"/>
      <c r="G37" s="194" t="s">
        <v>38</v>
      </c>
      <c r="H37" s="195"/>
      <c r="I37" s="195"/>
      <c r="J37" s="195"/>
      <c r="K37" s="196"/>
      <c r="L37" s="47">
        <f>IF(ISBLANK(VLOOKUP($C$4,'DC Full Dataset'!$A:$AR,44,0)),"N/A", VLOOKUP($C$4,'DC Full Dataset'!$A:$AR,44,0))</f>
        <v>0</v>
      </c>
      <c r="M37" s="101"/>
      <c r="N37" s="101"/>
      <c r="O37" s="101"/>
      <c r="P37" s="101"/>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row>
    <row r="38" spans="1:139" ht="17.7" customHeight="1">
      <c r="A38" s="204" t="s">
        <v>39</v>
      </c>
      <c r="B38" s="205"/>
      <c r="C38" s="205"/>
      <c r="D38" s="220" t="str">
        <f>IF(ISBLANK(VLOOKUP($C$4,'DC Full Dataset'!$A:$AG,33,0)),"N/A", VLOOKUP($C$4,'DC Full Dataset'!$A:$AG,33,0))</f>
        <v>Often (at least once a week)</v>
      </c>
      <c r="E38" s="220"/>
      <c r="F38" s="220"/>
      <c r="G38" s="194" t="s">
        <v>40</v>
      </c>
      <c r="H38" s="195"/>
      <c r="I38" s="195"/>
      <c r="J38" s="195"/>
      <c r="K38" s="196"/>
      <c r="L38" s="47" t="str">
        <f>IF(ISBLANK(VLOOKUP($C$4,'DC Full Dataset'!$A:$AS,45,0)),"N/A", VLOOKUP($C$4,'DC Full Dataset'!$A:$AS,45,0))</f>
        <v>Not applicable (no births)</v>
      </c>
      <c r="M38" s="101"/>
      <c r="N38" s="101"/>
      <c r="O38" s="101"/>
      <c r="P38" s="101"/>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row>
    <row r="39" spans="1:139" ht="13.35" customHeight="1">
      <c r="A39" s="204" t="s">
        <v>41</v>
      </c>
      <c r="B39" s="205"/>
      <c r="C39" s="205"/>
      <c r="D39" s="220" t="str">
        <f>IF(ISBLANK(VLOOKUP($C$4,'DC Full Dataset'!$A:$AH,34,0)),"N/A", VLOOKUP($C$4,'DC Full Dataset'!$A:$AH,34,0))</f>
        <v>Yes</v>
      </c>
      <c r="E39" s="220"/>
      <c r="F39" s="220"/>
      <c r="G39" s="194" t="s">
        <v>42</v>
      </c>
      <c r="H39" s="195"/>
      <c r="I39" s="195"/>
      <c r="J39" s="195"/>
      <c r="K39" s="196"/>
      <c r="L39" s="47" t="str">
        <f>IF(ISBLANK(VLOOKUP($C$4,'DC Full Dataset'!$A:$AN,40,0)),"N/A", VLOOKUP($C$4,'DC Full Dataset'!$A:$AN,40,0))</f>
        <v>Few</v>
      </c>
      <c r="M39" s="101"/>
      <c r="N39" s="101"/>
      <c r="O39" s="101"/>
      <c r="P39" s="101"/>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row>
    <row r="40" spans="1:139" ht="13.35" customHeight="1">
      <c r="A40" s="229" t="s">
        <v>43</v>
      </c>
      <c r="B40" s="230"/>
      <c r="C40" s="230"/>
      <c r="D40" s="234" t="str">
        <f>IF(ISBLANK(VLOOKUP($C$4,'DC Full Dataset'!$A:$AI,35,0)),"N/A", VLOOKUP($C$4,'DC Full Dataset'!$A:$AI,35,0))</f>
        <v>No</v>
      </c>
      <c r="E40" s="234"/>
      <c r="F40" s="234"/>
      <c r="G40" s="194" t="s">
        <v>44</v>
      </c>
      <c r="H40" s="195"/>
      <c r="I40" s="195"/>
      <c r="J40" s="195"/>
      <c r="K40" s="196"/>
      <c r="L40" s="47" t="str">
        <f>IF(ISBLANK(VLOOKUP($C$4,'DC Full Dataset'!$A:$AO,41,0)),"N/A", VLOOKUP($C$4,'DC Full Dataset'!$A:$AO,41,0))</f>
        <v>N/A</v>
      </c>
      <c r="M40" s="101"/>
      <c r="N40" s="97"/>
      <c r="O40" s="101"/>
      <c r="P40" s="101"/>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row>
    <row r="41" spans="1:139" ht="21" customHeight="1">
      <c r="A41" s="229" t="s">
        <v>45</v>
      </c>
      <c r="B41" s="230"/>
      <c r="C41" s="230"/>
      <c r="D41" s="235" t="str">
        <f>IF(ISBLANK(VLOOKUP($C$4,'DC Full Dataset'!$A:$AJ,36,0)),"N/A", VLOOKUP($C$4,'DC Full Dataset'!$A:$AJ,36,0))</f>
        <v>Treated on site if/when a health staff comes</v>
      </c>
      <c r="E41" s="235"/>
      <c r="F41" s="235"/>
      <c r="G41" s="194" t="s">
        <v>46</v>
      </c>
      <c r="H41" s="195"/>
      <c r="I41" s="195"/>
      <c r="J41" s="195"/>
      <c r="K41" s="196"/>
      <c r="L41" s="47" t="str">
        <f>IF(ISBLANK(VLOOKUP($C$4,'DC Full Dataset'!$A:$AP,42,0)),"N/A", VLOOKUP($C$4,'DC Full Dataset'!$A:$AP,42,0))</f>
        <v>Few</v>
      </c>
      <c r="M41" s="101"/>
      <c r="N41" s="101"/>
      <c r="O41" s="101"/>
      <c r="P41" s="101"/>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row>
    <row r="42" spans="1:139" ht="20.7" customHeight="1">
      <c r="A42" s="242" t="s">
        <v>47</v>
      </c>
      <c r="B42" s="243"/>
      <c r="C42" s="244"/>
      <c r="D42" s="265" t="str">
        <f>IF(ISBLANK(VLOOKUP($C$4,'DC Full Dataset'!$A:$AK,37,0)),"N/A", VLOOKUP($C$4,'DC Full Dataset'!$A:$AK,37,0))</f>
        <v>Irregularly (available every once in a while)</v>
      </c>
      <c r="E42" s="266"/>
      <c r="F42" s="266"/>
      <c r="G42" s="194" t="s">
        <v>44</v>
      </c>
      <c r="H42" s="195"/>
      <c r="I42" s="195"/>
      <c r="J42" s="195"/>
      <c r="K42" s="196"/>
      <c r="L42" s="47" t="str">
        <f>IF(ISBLANK(VLOOKUP($C$4,'DC Full Dataset'!$A:$AQ,43,0)),"N/A", VLOOKUP($C$4,'DC Full Dataset'!$A:$AQ,43,0))</f>
        <v>N/A</v>
      </c>
      <c r="M42" s="101"/>
      <c r="N42" s="101"/>
      <c r="O42" s="101"/>
      <c r="P42" s="101"/>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row>
    <row r="43" spans="1:139">
      <c r="A43" s="206" t="s">
        <v>48</v>
      </c>
      <c r="B43" s="207"/>
      <c r="C43" s="207"/>
      <c r="D43" s="207"/>
      <c r="E43" s="207"/>
      <c r="F43" s="207"/>
      <c r="G43" s="207"/>
      <c r="H43" s="207"/>
      <c r="I43" s="207"/>
      <c r="J43" s="207"/>
      <c r="K43" s="207"/>
      <c r="L43" s="208"/>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row>
    <row r="44" spans="1:139" ht="13.35" customHeight="1">
      <c r="A44" s="229" t="s">
        <v>49</v>
      </c>
      <c r="B44" s="230"/>
      <c r="C44" s="230"/>
      <c r="D44" s="235" t="str">
        <f>IF(ISBLANK(VLOOKUP($C$4,'DC Full Dataset'!$A:$AT,46,0)),"N/A", VLOOKUP($C$4,'DC Full Dataset'!$A:$AT,46,0))</f>
        <v>Yes</v>
      </c>
      <c r="E44" s="235"/>
      <c r="F44" s="235"/>
      <c r="G44" s="194" t="s">
        <v>50</v>
      </c>
      <c r="H44" s="195"/>
      <c r="I44" s="195"/>
      <c r="J44" s="195"/>
      <c r="K44" s="196"/>
      <c r="L44" s="47" t="str">
        <f>IF(ISBLANK(VLOOKUP($C$4,'DC Full Dataset'!$A:$AU,47,0)),"N/A", VLOOKUP($C$4,'DC Full Dataset'!$A:$AU,47,0))</f>
        <v>All</v>
      </c>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row>
    <row r="45" spans="1:139" ht="13.35" customHeight="1">
      <c r="A45" s="261" t="s">
        <v>51</v>
      </c>
      <c r="B45" s="262"/>
      <c r="C45" s="263"/>
      <c r="D45" s="220" t="str">
        <f>IF(ISBLANK(VLOOKUP($C$4,'DC Full Dataset'!$A:$AX,50,0)),"N/A", VLOOKUP($C$4,'DC Full Dataset'!$A:$AX,50,0))</f>
        <v>Yes</v>
      </c>
      <c r="E45" s="220"/>
      <c r="F45" s="220"/>
      <c r="G45" s="194" t="s">
        <v>52</v>
      </c>
      <c r="H45" s="195"/>
      <c r="I45" s="195"/>
      <c r="J45" s="195"/>
      <c r="K45" s="196"/>
      <c r="L45" s="47" t="str">
        <f>IF(ISBLANK(VLOOKUP($C$4,'DC Full Dataset'!$A:$AV,48,0)),"N/A", VLOOKUP($C$4,'DC Full Dataset'!$A:$AV,48,0))</f>
        <v>Yes</v>
      </c>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row>
    <row r="46" spans="1:139" ht="13.35" customHeight="1">
      <c r="A46" s="261" t="s">
        <v>53</v>
      </c>
      <c r="B46" s="262"/>
      <c r="C46" s="263"/>
      <c r="D46" s="220" t="str">
        <f>IF(ISBLANK(VLOOKUP($C$4,'DC Full Dataset'!$A:$AY,51,0)),"N/A", VLOOKUP($C$4,'DC Full Dataset'!$A:$AY,51,0))</f>
        <v>Yes</v>
      </c>
      <c r="E46" s="220"/>
      <c r="F46" s="220"/>
      <c r="G46" s="194" t="s">
        <v>54</v>
      </c>
      <c r="H46" s="195"/>
      <c r="I46" s="195"/>
      <c r="J46" s="195"/>
      <c r="K46" s="196"/>
      <c r="L46" s="47" t="str">
        <f>IF(ISBLANK(VLOOKUP($C$4,'DC Full Dataset'!$A:$AW,49,0)),"N/A", VLOOKUP($C$4,'DC Full Dataset'!$A:$AW,49,0))</f>
        <v>Yes</v>
      </c>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row>
    <row r="47" spans="1:139">
      <c r="A47" s="206" t="s">
        <v>55</v>
      </c>
      <c r="B47" s="207"/>
      <c r="C47" s="207"/>
      <c r="D47" s="207"/>
      <c r="E47" s="207"/>
      <c r="F47" s="207"/>
      <c r="G47" s="207"/>
      <c r="H47" s="207"/>
      <c r="I47" s="207"/>
      <c r="J47" s="207"/>
      <c r="K47" s="207"/>
      <c r="L47" s="208"/>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row>
    <row r="48" spans="1:139" ht="19.5" customHeight="1">
      <c r="A48" s="241" t="s">
        <v>56</v>
      </c>
      <c r="B48" s="195"/>
      <c r="C48" s="196"/>
      <c r="D48" s="220" t="str">
        <f>IF(ISBLANK(VLOOKUP($C$4,'DC Full Dataset'!$A:$BA,53,0)),"N/A", VLOOKUP($C$4,'DC Full Dataset'!$A:$BA,53,0))</f>
        <v>Yes</v>
      </c>
      <c r="E48" s="220"/>
      <c r="F48" s="220"/>
      <c r="G48" s="194" t="s">
        <v>57</v>
      </c>
      <c r="H48" s="195"/>
      <c r="I48" s="195"/>
      <c r="J48" s="195"/>
      <c r="K48" s="195"/>
      <c r="L48" s="48" t="str">
        <f>IF(ISBLANK(VLOOKUP($C$4,'DC Full Dataset'!$A:$AL,38,0)),"N/A", VLOOKUP($C$4,'DC Full Dataset'!$A:$AL,38,0))</f>
        <v>Irregularly (available every once in a while)</v>
      </c>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row>
    <row r="49" spans="1:139" ht="19.5" customHeight="1">
      <c r="A49" s="241" t="s">
        <v>58</v>
      </c>
      <c r="B49" s="195"/>
      <c r="C49" s="196"/>
      <c r="D49" s="220" t="str">
        <f>IF(ISBLANK(VLOOKUP($C$4,'DC Full Dataset'!$A:$BB,54,0)),"N/A", VLOOKUP($C$4,'DC Full Dataset'!$A:$BB,54,0))</f>
        <v>Three times a day</v>
      </c>
      <c r="E49" s="220"/>
      <c r="F49" s="220"/>
      <c r="G49" s="194" t="s">
        <v>59</v>
      </c>
      <c r="H49" s="195"/>
      <c r="I49" s="195"/>
      <c r="J49" s="195"/>
      <c r="K49" s="195"/>
      <c r="L49" s="48" t="str">
        <f>IF(ISBLANK(VLOOKUP($C$4,'DC Full Dataset'!$A:$AM,39,0)),"N/A", VLOOKUP($C$4,'DC Full Dataset'!$A:$AM,39,0))</f>
        <v>Irregularly (available every once in a while)</v>
      </c>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row>
    <row r="50" spans="1:139" ht="16.5" customHeight="1">
      <c r="A50" s="242" t="s">
        <v>60</v>
      </c>
      <c r="B50" s="243"/>
      <c r="C50" s="244"/>
      <c r="D50" s="236" t="str">
        <f>IF(ISBLANK(VLOOKUP($C$4,'DC Full Dataset'!$A:$BC,55,0)),"N/A", VLOOKUP($C$4,'DC Full Dataset'!$A:$BC,55,0))</f>
        <v>Government (DCIM)</v>
      </c>
      <c r="E50" s="237"/>
      <c r="F50" s="237"/>
      <c r="G50" s="49"/>
      <c r="H50" s="49"/>
      <c r="I50" s="49"/>
      <c r="J50" s="49"/>
      <c r="K50" s="49"/>
      <c r="L50" s="50"/>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row>
    <row r="51" spans="1:139">
      <c r="A51" s="206" t="s">
        <v>61</v>
      </c>
      <c r="B51" s="207"/>
      <c r="C51" s="207"/>
      <c r="D51" s="207"/>
      <c r="E51" s="207"/>
      <c r="F51" s="207"/>
      <c r="G51" s="207"/>
      <c r="H51" s="207"/>
      <c r="I51" s="207"/>
      <c r="J51" s="207"/>
      <c r="K51" s="207"/>
      <c r="L51" s="208"/>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row>
    <row r="52" spans="1:139" ht="22.5" customHeight="1">
      <c r="A52" s="229" t="s">
        <v>62</v>
      </c>
      <c r="B52" s="230"/>
      <c r="C52" s="230"/>
      <c r="D52" s="220" t="str">
        <f>IF(ISBLANK(VLOOKUP($C$4,'DC Full Dataset'!$A:$BD,56,0)),"N/A", VLOOKUP($C$4,'DC Full Dataset'!$A:$BD,56,0))</f>
        <v>Yes</v>
      </c>
      <c r="E52" s="220"/>
      <c r="F52" s="220"/>
      <c r="G52" s="245" t="s">
        <v>63</v>
      </c>
      <c r="H52" s="246"/>
      <c r="I52" s="246"/>
      <c r="J52" s="246"/>
      <c r="K52" s="247"/>
      <c r="L52" s="51" t="str">
        <f>IF(ISBLANK(VLOOKUP($C$4,'DC Full Dataset'!$A:$BG,59,0)),"N/A", VLOOKUP($C$4,'DC Full Dataset'!$A:$BG,59,0))</f>
        <v>Yes</v>
      </c>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row>
    <row r="53" spans="1:139">
      <c r="A53" s="204" t="s">
        <v>64</v>
      </c>
      <c r="B53" s="205"/>
      <c r="C53" s="205"/>
      <c r="D53" s="220" t="str">
        <f>IF(ISBLANK(VLOOKUP($C$4,'DC Full Dataset'!$A:$BE,57,0)),"N/A", VLOOKUP($C$4,'DC Full Dataset'!$A:$BE,57,0))</f>
        <v>No</v>
      </c>
      <c r="E53" s="220"/>
      <c r="F53" s="220"/>
      <c r="G53" s="245" t="s">
        <v>65</v>
      </c>
      <c r="H53" s="246"/>
      <c r="I53" s="246"/>
      <c r="J53" s="246"/>
      <c r="K53" s="247"/>
      <c r="L53" s="51" t="str">
        <f>IF(ISBLANK(VLOOKUP($C$4,'DC Full Dataset'!$A:$BH,60,0)),"N/A", VLOOKUP($C$4,'DC Full Dataset'!$A:$BH,60,0))</f>
        <v>No</v>
      </c>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row>
    <row r="54" spans="1:139" ht="23.1" customHeight="1">
      <c r="A54" s="229" t="s">
        <v>66</v>
      </c>
      <c r="B54" s="230"/>
      <c r="C54" s="230"/>
      <c r="D54" s="220" t="str">
        <f>IF(ISBLANK(VLOOKUP($C$4,'DC Full Dataset'!$A:$BF,58,0)),"N/A", VLOOKUP($C$4,'DC Full Dataset'!$A:$BF,58,0))</f>
        <v>No</v>
      </c>
      <c r="E54" s="220"/>
      <c r="F54" s="220"/>
      <c r="G54" s="245" t="s">
        <v>67</v>
      </c>
      <c r="H54" s="246"/>
      <c r="I54" s="246"/>
      <c r="J54" s="246"/>
      <c r="K54" s="247"/>
      <c r="L54" s="47" t="str">
        <f>IF(ISBLANK(VLOOKUP($C$4,'DC Full Dataset'!$A:$BI,61,0)),"N/A", VLOOKUP($C$4,'DC Full Dataset'!$A:$BI,61,0))</f>
        <v>More than half a day</v>
      </c>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row>
    <row r="55" spans="1:139">
      <c r="A55" s="206" t="s">
        <v>68</v>
      </c>
      <c r="B55" s="207"/>
      <c r="C55" s="207"/>
      <c r="D55" s="207"/>
      <c r="E55" s="207"/>
      <c r="F55" s="207"/>
      <c r="G55" s="207"/>
      <c r="H55" s="207"/>
      <c r="I55" s="207"/>
      <c r="J55" s="207"/>
      <c r="K55" s="207"/>
      <c r="L55" s="208"/>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row>
    <row r="56" spans="1:139" ht="10.95" customHeight="1">
      <c r="A56" s="204" t="s">
        <v>69</v>
      </c>
      <c r="B56" s="205"/>
      <c r="C56" s="205"/>
      <c r="D56" s="220" t="str">
        <f>IF(ISBLANK(VLOOKUP($C$4,'DC Full Dataset'!$A:$BJ,62,0)),"N/A", VLOOKUP($C$4,'DC Full Dataset'!$A:$BJ,62,0))</f>
        <v>Some</v>
      </c>
      <c r="E56" s="220"/>
      <c r="F56" s="220"/>
      <c r="G56" s="189" t="s">
        <v>70</v>
      </c>
      <c r="H56" s="190"/>
      <c r="I56" s="190"/>
      <c r="J56" s="190"/>
      <c r="K56" s="191"/>
      <c r="L56" s="51" t="str">
        <f>IF(ISBLANK(VLOOKUP($C$4,'DC Full Dataset'!$A:$AZ,52,0)),"N/A", VLOOKUP($C$4,'DC Full Dataset'!$A:$AZ,52,0))</f>
        <v>Yes</v>
      </c>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row>
    <row r="57" spans="1:139">
      <c r="A57" s="204" t="s">
        <v>71</v>
      </c>
      <c r="B57" s="205"/>
      <c r="C57" s="205"/>
      <c r="D57" s="220" t="str">
        <f>IF(ISBLANK(VLOOKUP($C$4,'DC Full Dataset'!$A:$BK,63,0)),"N/A", VLOOKUP($C$4,'DC Full Dataset'!$A:$BK,63,0))</f>
        <v>Irregulary</v>
      </c>
      <c r="E57" s="220"/>
      <c r="F57" s="220"/>
      <c r="G57" s="231" t="s">
        <v>72</v>
      </c>
      <c r="H57" s="232"/>
      <c r="I57" s="232"/>
      <c r="J57" s="232"/>
      <c r="K57" s="233"/>
      <c r="L57" s="51" t="str">
        <f>IF(ISBLANK(VLOOKUP($C$4,'DC Full Dataset'!$A:$BL,64,0)),"N/A", VLOOKUP($C$4,'DC Full Dataset'!$A:$BL,64,0))</f>
        <v>Occasional</v>
      </c>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row>
    <row r="58" spans="1:139">
      <c r="A58" s="206" t="s">
        <v>73</v>
      </c>
      <c r="B58" s="207"/>
      <c r="C58" s="207"/>
      <c r="D58" s="207"/>
      <c r="E58" s="207"/>
      <c r="F58" s="207"/>
      <c r="G58" s="207"/>
      <c r="H58" s="207"/>
      <c r="I58" s="207"/>
      <c r="J58" s="207"/>
      <c r="K58" s="207"/>
      <c r="L58" s="208"/>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row>
    <row r="59" spans="1:139" ht="16.2" customHeight="1">
      <c r="A59" s="229" t="s">
        <v>74</v>
      </c>
      <c r="B59" s="230"/>
      <c r="C59" s="194"/>
      <c r="D59" s="220" t="str">
        <f>IF(ISBLANK(VLOOKUP($C$4,'DC Full Dataset'!$A:$BM,65,0)),"N/A", VLOOKUP($C$4,'DC Full Dataset'!$A:$BM,65,0))</f>
        <v>No</v>
      </c>
      <c r="E59" s="220"/>
      <c r="F59" s="220"/>
      <c r="G59" s="189" t="s">
        <v>75</v>
      </c>
      <c r="H59" s="190"/>
      <c r="I59" s="190"/>
      <c r="J59" s="190"/>
      <c r="K59" s="191"/>
      <c r="L59" s="52" t="str">
        <f>IF(ISBLANK(VLOOKUP($C$4,'DC Full Dataset'!$A:$BP,68,0)),"N/A", VLOOKUP($C$4,'DC Full Dataset'!$A:$BP,68,0))</f>
        <v>No</v>
      </c>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row>
    <row r="60" spans="1:139" ht="14.7" customHeight="1">
      <c r="A60" s="241" t="s">
        <v>76</v>
      </c>
      <c r="B60" s="195"/>
      <c r="C60" s="195"/>
      <c r="D60" s="220" t="str">
        <f>IF(ISBLANK(VLOOKUP($C$4,'DC Full Dataset'!$A:$BN,66,0)),"N/A", VLOOKUP($C$4,'DC Full Dataset'!$A:$BN,66,0))</f>
        <v>No</v>
      </c>
      <c r="E60" s="220"/>
      <c r="F60" s="220"/>
      <c r="G60" s="192" t="s">
        <v>77</v>
      </c>
      <c r="H60" s="193"/>
      <c r="I60" s="193"/>
      <c r="J60" s="193"/>
      <c r="K60" s="193"/>
      <c r="L60" s="53" t="str">
        <f>IF(ISBLANK(VLOOKUP($C$4,'DC Full Dataset'!$A:$BQ,69,0)),"N/A", VLOOKUP($C$4,'DC Full Dataset'!$A:$BQ,69,0))</f>
        <v>Don't Know</v>
      </c>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row>
    <row r="61" spans="1:139">
      <c r="A61" s="241" t="s">
        <v>78</v>
      </c>
      <c r="B61" s="195"/>
      <c r="C61" s="195"/>
      <c r="D61" s="220" t="str">
        <f>IF(ISBLANK(VLOOKUP($C$4,'DC Full Dataset'!$A:$BO,67,0)),"N/A", VLOOKUP($C$4,'DC Full Dataset'!$A:$BO,67,0))</f>
        <v>Yes</v>
      </c>
      <c r="E61" s="220"/>
      <c r="F61" s="220"/>
      <c r="G61" s="238"/>
      <c r="H61" s="239"/>
      <c r="I61" s="239"/>
      <c r="J61" s="239"/>
      <c r="K61" s="239"/>
      <c r="L61" s="240"/>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row>
    <row r="62" spans="1:139" ht="3.75" customHeight="1">
      <c r="A62" s="223"/>
      <c r="B62" s="224"/>
      <c r="C62" s="224"/>
      <c r="D62" s="224"/>
      <c r="E62" s="224"/>
      <c r="F62" s="224"/>
      <c r="G62" s="224"/>
      <c r="H62" s="224"/>
      <c r="I62" s="224"/>
      <c r="J62" s="224"/>
      <c r="K62" s="224"/>
      <c r="L62" s="225"/>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row>
    <row r="63" spans="1:139" ht="10.95" customHeight="1">
      <c r="A63" s="226" t="s">
        <v>79</v>
      </c>
      <c r="B63" s="227"/>
      <c r="C63" s="227"/>
      <c r="D63" s="227"/>
      <c r="E63" s="227"/>
      <c r="F63" s="227"/>
      <c r="G63" s="227"/>
      <c r="H63" s="227"/>
      <c r="I63" s="227"/>
      <c r="J63" s="227"/>
      <c r="K63" s="227"/>
      <c r="L63" s="228"/>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row>
    <row r="64" spans="1:139" ht="16.2" customHeight="1">
      <c r="A64" s="221" t="s">
        <v>80</v>
      </c>
      <c r="B64" s="222"/>
      <c r="C64" s="197" t="str">
        <f>IF(ISBLANK(VLOOKUP($C$4,'DC Full Dataset'!$A:$BR,70,0)),"N/A", VLOOKUP($C$4,'DC Full Dataset'!$A:$BR,70,0))</f>
        <v>DCIM Detention centre manager</v>
      </c>
      <c r="D64" s="198" t="str">
        <f>IF(ISBLANK(VLOOKUP($C$4,'DC Full Dataset'!$A:$BQ,69,0)),"N/A", VLOOKUP($C$4,'DC Full Dataset'!$A:$BQ,69,0))</f>
        <v>Don't Know</v>
      </c>
      <c r="E64" s="198" t="str">
        <f>IF(ISBLANK(VLOOKUP($C$4,'DC Full Dataset'!$A:$BQ,69,0)),"N/A", VLOOKUP($C$4,'DC Full Dataset'!$A:$BQ,69,0))</f>
        <v>Don't Know</v>
      </c>
      <c r="F64" s="222" t="s">
        <v>81</v>
      </c>
      <c r="G64" s="222"/>
      <c r="H64" s="222"/>
      <c r="I64" s="197" t="str">
        <f>IF(ISBLANK(VLOOKUP($C$4,'DC Full Dataset'!$A:$BT,72,0)),"N/A", VLOOKUP($C$4,'DC Full Dataset'!$A:$BT,72,0))</f>
        <v>N/A</v>
      </c>
      <c r="J64" s="198" t="str">
        <f>IF(ISBLANK(VLOOKUP($C$4,'DC Full Dataset'!$A:$BQ,69,0)),"N/A", VLOOKUP($C$4,'DC Full Dataset'!$A:$BQ,69,0))</f>
        <v>Don't Know</v>
      </c>
      <c r="K64" s="198"/>
      <c r="L64" s="199" t="str">
        <f>IF(ISBLANK(VLOOKUP($C$4,'DC Full Dataset'!$A:$BQ,69,0)),"N/A", VLOOKUP($C$4,'DC Full Dataset'!$A:$BQ,69,0))</f>
        <v>Don't Know</v>
      </c>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row>
    <row r="65" spans="1:139" ht="19.2" customHeight="1">
      <c r="A65" s="221" t="s">
        <v>82</v>
      </c>
      <c r="B65" s="222"/>
      <c r="C65" s="197" t="str">
        <f>IF(ISBLANK(VLOOKUP($C$4,'DC Full Dataset'!$A:$BV,71,0)),"N/A", VLOOKUP($C$4,'DC Full Dataset'!$A:$BV,71,0))</f>
        <v>DCIM Detention centre staff member</v>
      </c>
      <c r="D65" s="198" t="str">
        <f>IF(ISBLANK(VLOOKUP($C$4,'DC Full Dataset'!$A:$BQ,69,0)),"N/A", VLOOKUP($C$4,'DC Full Dataset'!$A:$BQ,69,0))</f>
        <v>Don't Know</v>
      </c>
      <c r="E65" s="198" t="str">
        <f>IF(ISBLANK(VLOOKUP($C$4,'DC Full Dataset'!$A:$BQ,69,0)),"N/A", VLOOKUP($C$4,'DC Full Dataset'!$A:$BQ,69,0))</f>
        <v>Don't Know</v>
      </c>
      <c r="F65" s="222" t="s">
        <v>83</v>
      </c>
      <c r="G65" s="222"/>
      <c r="H65" s="222"/>
      <c r="I65" s="197" t="str">
        <f>IF(ISBLANK(VLOOKUP($C$4,'DC Full Dataset'!$A:$BU,73,0)),"N/A", VLOOKUP($C$4,'DC Full Dataset'!$A:$BU,73,0))</f>
        <v>N/A</v>
      </c>
      <c r="J65" s="198" t="str">
        <f>IF(ISBLANK(VLOOKUP($C$4,'DC Full Dataset'!$A:$BQ,69,0)),"N/A", VLOOKUP($C$4,'DC Full Dataset'!$A:$BQ,69,0))</f>
        <v>Don't Know</v>
      </c>
      <c r="K65" s="198"/>
      <c r="L65" s="199" t="str">
        <f>IF(ISBLANK(VLOOKUP($C$4,'DC Full Dataset'!$A:$BQ,69,0)),"N/A", VLOOKUP($C$4,'DC Full Dataset'!$A:$BQ,69,0))</f>
        <v>Don't Know</v>
      </c>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row>
    <row r="66" spans="1:139" ht="8.25" customHeight="1">
      <c r="A66" s="217"/>
      <c r="B66" s="218"/>
      <c r="C66" s="218"/>
      <c r="D66" s="218"/>
      <c r="E66" s="218"/>
      <c r="F66" s="218"/>
      <c r="G66" s="218"/>
      <c r="H66" s="218"/>
      <c r="I66" s="218"/>
      <c r="J66" s="218"/>
      <c r="K66" s="218"/>
      <c r="L66" s="219"/>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row>
    <row r="67" spans="1:139" ht="17.100000000000001" customHeight="1">
      <c r="A67" s="209" t="s">
        <v>84</v>
      </c>
      <c r="B67" s="210"/>
      <c r="C67" s="210"/>
      <c r="D67" s="210"/>
      <c r="E67" s="210"/>
      <c r="F67" s="210"/>
      <c r="G67" s="210"/>
      <c r="H67" s="210"/>
      <c r="I67" s="210"/>
      <c r="J67" s="210"/>
      <c r="K67" s="211"/>
      <c r="L67" s="212"/>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row>
    <row r="68" spans="1:139" ht="22.35" customHeight="1">
      <c r="A68" s="200"/>
      <c r="B68" s="201"/>
      <c r="C68" s="201"/>
      <c r="D68" s="201"/>
      <c r="E68" s="201"/>
      <c r="F68" s="201"/>
      <c r="G68" s="201"/>
      <c r="H68" s="201"/>
      <c r="I68" s="201"/>
      <c r="J68" s="201"/>
      <c r="K68" s="202"/>
      <c r="L68" s="203"/>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row>
    <row r="69" spans="1:139" ht="17.850000000000001" customHeight="1" thickBot="1">
      <c r="A69" s="213" t="s">
        <v>85</v>
      </c>
      <c r="B69" s="214"/>
      <c r="C69" s="214"/>
      <c r="D69" s="214"/>
      <c r="E69" s="214"/>
      <c r="F69" s="214"/>
      <c r="G69" s="214"/>
      <c r="H69" s="214"/>
      <c r="I69" s="214"/>
      <c r="J69" s="214"/>
      <c r="K69" s="215"/>
      <c r="L69" s="216"/>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row>
    <row r="70" spans="1:139" ht="10.95" customHeight="1">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row>
    <row r="71" spans="1:139" ht="10.95" customHeight="1">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row>
    <row r="72" spans="1:139" ht="10.95" customHeight="1">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row>
    <row r="73" spans="1:139" ht="10.95"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row>
    <row r="74" spans="1:139" ht="10.95" customHeight="1">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row>
    <row r="75" spans="1:139" ht="10.95"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row>
    <row r="76" spans="1:139" ht="10.95" customHeight="1">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row>
    <row r="77" spans="1:139" ht="10.95" customHeight="1">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row>
    <row r="78" spans="1:139" ht="10.95" customHeight="1">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row>
    <row r="79" spans="1:139">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row>
    <row r="80" spans="1:139">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row>
    <row r="81" spans="1:139">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row>
    <row r="82" spans="1:139">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row>
    <row r="83" spans="1:139">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row>
    <row r="84" spans="1:139">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row>
    <row r="85" spans="1:139">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row>
    <row r="86" spans="1:139">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row>
    <row r="87" spans="1:139">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row>
    <row r="88" spans="1:139">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row>
    <row r="89" spans="1:139">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row>
    <row r="90" spans="1:139">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row>
    <row r="91" spans="1:139">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row>
    <row r="92" spans="1:139">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row>
    <row r="93" spans="1:139">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row>
    <row r="94" spans="1:139">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row>
    <row r="95" spans="1:139">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row>
    <row r="96" spans="1:139">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row>
    <row r="97" spans="1:139">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row>
    <row r="98" spans="1:139">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row>
    <row r="99" spans="1:139">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row>
    <row r="100" spans="1:139">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row>
    <row r="101" spans="1:139">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row>
    <row r="102" spans="1:139">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row>
    <row r="103" spans="1:139">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row>
    <row r="104" spans="1:139">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row>
    <row r="105" spans="1:139">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row>
    <row r="106" spans="1:139">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row>
    <row r="107" spans="1:139">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row>
    <row r="108" spans="1:139">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row>
    <row r="109" spans="1:139">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row>
    <row r="110" spans="1:139">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row>
    <row r="111" spans="1:139">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row>
    <row r="112" spans="1:139">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row>
    <row r="113" spans="1:139">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row>
    <row r="114" spans="1:139">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row>
    <row r="115" spans="1:139">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row>
    <row r="116" spans="1:139">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row>
    <row r="117" spans="1:139">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row>
    <row r="118" spans="1:139">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row>
    <row r="119" spans="1:139">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row>
    <row r="120" spans="1:139">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row>
    <row r="121" spans="1:139">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row>
    <row r="122" spans="1:139">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row>
    <row r="123" spans="1:139">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row>
    <row r="124" spans="1:139">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row>
    <row r="125" spans="1:139">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row>
    <row r="126" spans="1:139">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row>
    <row r="127" spans="1:139">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row>
    <row r="128" spans="1:139">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row>
    <row r="129" spans="1:139">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row>
    <row r="130" spans="1:139">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row>
    <row r="131" spans="1:139">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row>
    <row r="132" spans="1:139">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row>
    <row r="133" spans="1:139">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row>
    <row r="134" spans="1:139">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row>
    <row r="135" spans="1:139">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row>
    <row r="136" spans="1:139">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row>
    <row r="137" spans="1:139">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row>
    <row r="138" spans="1:139">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row>
    <row r="139" spans="1:139">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row>
    <row r="140" spans="1:139">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row>
    <row r="141" spans="1:139">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row>
    <row r="142" spans="1:139">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row>
    <row r="143" spans="1:139">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row>
    <row r="144" spans="1:139">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row>
    <row r="145" spans="1:139">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row>
    <row r="146" spans="1:139">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row>
    <row r="147" spans="1:139">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row>
    <row r="148" spans="1:139">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row>
    <row r="149" spans="1:139">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row>
    <row r="150" spans="1:139">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row>
    <row r="151" spans="1:139">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row>
    <row r="152" spans="1:139">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row>
    <row r="153" spans="1:139">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row>
    <row r="154" spans="1:139">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row>
    <row r="155" spans="1:139">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row>
    <row r="156" spans="1:139">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row>
    <row r="157" spans="1:139">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row>
    <row r="158" spans="1:139">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row>
    <row r="159" spans="1:139">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row>
    <row r="160" spans="1:139">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row>
    <row r="161" spans="1:139">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row>
    <row r="162" spans="1:139">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row>
    <row r="163" spans="1:139">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row>
    <row r="164" spans="1:139">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row>
    <row r="165" spans="1:139">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row>
    <row r="166" spans="1:139">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row>
    <row r="167" spans="1:139">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row>
    <row r="168" spans="1:139">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row>
    <row r="169" spans="1:139">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row>
    <row r="170" spans="1:139">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row>
    <row r="171" spans="1:139">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row>
    <row r="172" spans="1:139">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row>
    <row r="173" spans="1:139">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row>
    <row r="174" spans="1:139">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row>
    <row r="175" spans="1:139">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row>
    <row r="176" spans="1:139">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row>
    <row r="177" spans="1:139">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row>
    <row r="178" spans="1:139">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row>
    <row r="179" spans="1:139">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row>
    <row r="180" spans="1:139">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row>
    <row r="181" spans="1:139">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row>
    <row r="182" spans="1:139">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row>
    <row r="183" spans="1:139">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row>
    <row r="184" spans="1:139">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row>
    <row r="185" spans="1:139">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row>
    <row r="186" spans="1:139">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row>
    <row r="187" spans="1:139">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row>
    <row r="188" spans="1:139">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row>
    <row r="189" spans="1:139">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row>
    <row r="190" spans="1:139">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row>
    <row r="191" spans="1:139">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row>
    <row r="192" spans="1:139">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row>
    <row r="193" spans="1:139">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row>
    <row r="194" spans="1:139">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row>
    <row r="195" spans="1:139">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row>
    <row r="196" spans="1:139">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row>
    <row r="197" spans="1:139">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row>
    <row r="198" spans="1:139">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row>
    <row r="199" spans="1:139">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row>
    <row r="200" spans="1:139">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row>
    <row r="201" spans="1:139">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row>
    <row r="202" spans="1:139">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row>
    <row r="203" spans="1:139">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row>
    <row r="204" spans="1:139">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row>
    <row r="205" spans="1:139">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row>
    <row r="206" spans="1:139">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row>
    <row r="207" spans="1:139">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row>
    <row r="208" spans="1:139">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row>
    <row r="209" spans="1:139">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row>
    <row r="210" spans="1:139">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row>
    <row r="211" spans="1:139">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row>
    <row r="212" spans="1:139">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row>
    <row r="213" spans="1:139">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row>
    <row r="214" spans="1:139">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row>
    <row r="215" spans="1:139">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row>
    <row r="216" spans="1:139">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row>
    <row r="217" spans="1:139">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row>
    <row r="218" spans="1:139">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row>
    <row r="219" spans="1:139">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row>
    <row r="220" spans="1:139">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row>
    <row r="221" spans="1:139">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row>
    <row r="222" spans="1:139">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row>
    <row r="223" spans="1:139">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row>
    <row r="224" spans="1:139">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row>
    <row r="225" spans="1:139">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row>
    <row r="226" spans="1:139">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row>
    <row r="227" spans="1:139">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row>
    <row r="228" spans="1:139">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row>
    <row r="229" spans="1:139">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row>
    <row r="230" spans="1:139">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row>
    <row r="231" spans="1:139">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row>
    <row r="232" spans="1:139">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row>
    <row r="233" spans="1:139">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row>
    <row r="234" spans="1:139">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row>
    <row r="235" spans="1:139">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row>
    <row r="236" spans="1:139">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row>
    <row r="237" spans="1:139">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row>
    <row r="238" spans="1:139">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c r="CO238" s="97"/>
      <c r="CP238" s="97"/>
      <c r="CQ238" s="97"/>
      <c r="CR238" s="97"/>
      <c r="CS238" s="97"/>
      <c r="CT238" s="97"/>
      <c r="CU238" s="97"/>
      <c r="CV238" s="97"/>
      <c r="CW238" s="97"/>
      <c r="CX238" s="97"/>
      <c r="CY238" s="97"/>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97"/>
      <c r="EA238" s="97"/>
      <c r="EB238" s="97"/>
      <c r="EC238" s="97"/>
      <c r="ED238" s="97"/>
      <c r="EE238" s="97"/>
      <c r="EF238" s="97"/>
      <c r="EG238" s="97"/>
      <c r="EH238" s="97"/>
      <c r="EI238" s="97"/>
    </row>
    <row r="239" spans="1:139">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c r="CO239" s="97"/>
      <c r="CP239" s="97"/>
      <c r="CQ239" s="97"/>
      <c r="CR239" s="97"/>
      <c r="CS239" s="97"/>
      <c r="CT239" s="97"/>
      <c r="CU239" s="97"/>
      <c r="CV239" s="97"/>
      <c r="CW239" s="97"/>
      <c r="CX239" s="97"/>
      <c r="CY239" s="97"/>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97"/>
      <c r="EA239" s="97"/>
      <c r="EB239" s="97"/>
      <c r="EC239" s="97"/>
      <c r="ED239" s="97"/>
      <c r="EE239" s="97"/>
      <c r="EF239" s="97"/>
      <c r="EG239" s="97"/>
      <c r="EH239" s="97"/>
      <c r="EI239" s="97"/>
    </row>
    <row r="240" spans="1:139">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c r="CO240" s="97"/>
      <c r="CP240" s="97"/>
      <c r="CQ240" s="97"/>
      <c r="CR240" s="97"/>
      <c r="CS240" s="97"/>
      <c r="CT240" s="97"/>
      <c r="CU240" s="97"/>
      <c r="CV240" s="97"/>
      <c r="CW240" s="97"/>
      <c r="CX240" s="97"/>
      <c r="CY240" s="97"/>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97"/>
      <c r="EA240" s="97"/>
      <c r="EB240" s="97"/>
      <c r="EC240" s="97"/>
      <c r="ED240" s="97"/>
      <c r="EE240" s="97"/>
      <c r="EF240" s="97"/>
      <c r="EG240" s="97"/>
      <c r="EH240" s="97"/>
      <c r="EI240" s="97"/>
    </row>
    <row r="241" spans="1:139">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c r="CO241" s="97"/>
      <c r="CP241" s="97"/>
      <c r="CQ241" s="97"/>
      <c r="CR241" s="97"/>
      <c r="CS241" s="97"/>
      <c r="CT241" s="97"/>
      <c r="CU241" s="97"/>
      <c r="CV241" s="97"/>
      <c r="CW241" s="97"/>
      <c r="CX241" s="97"/>
      <c r="CY241" s="97"/>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97"/>
      <c r="EA241" s="97"/>
      <c r="EB241" s="97"/>
      <c r="EC241" s="97"/>
      <c r="ED241" s="97"/>
      <c r="EE241" s="97"/>
      <c r="EF241" s="97"/>
      <c r="EG241" s="97"/>
      <c r="EH241" s="97"/>
      <c r="EI241" s="97"/>
    </row>
    <row r="242" spans="1:139">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c r="CO242" s="97"/>
      <c r="CP242" s="97"/>
      <c r="CQ242" s="97"/>
      <c r="CR242" s="97"/>
      <c r="CS242" s="97"/>
      <c r="CT242" s="97"/>
      <c r="CU242" s="97"/>
      <c r="CV242" s="97"/>
      <c r="CW242" s="97"/>
      <c r="CX242" s="97"/>
      <c r="CY242" s="97"/>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97"/>
      <c r="EA242" s="97"/>
      <c r="EB242" s="97"/>
      <c r="EC242" s="97"/>
      <c r="ED242" s="97"/>
      <c r="EE242" s="97"/>
      <c r="EF242" s="97"/>
      <c r="EG242" s="97"/>
      <c r="EH242" s="97"/>
      <c r="EI242" s="97"/>
    </row>
    <row r="243" spans="1:139">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row>
    <row r="244" spans="1:139">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97"/>
      <c r="EA244" s="97"/>
      <c r="EB244" s="97"/>
      <c r="EC244" s="97"/>
      <c r="ED244" s="97"/>
      <c r="EE244" s="97"/>
      <c r="EF244" s="97"/>
      <c r="EG244" s="97"/>
      <c r="EH244" s="97"/>
      <c r="EI244" s="97"/>
    </row>
    <row r="245" spans="1:139">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row>
    <row r="246" spans="1:139">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row>
    <row r="247" spans="1:139">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row>
    <row r="248" spans="1:139">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c r="CO248" s="97"/>
      <c r="CP248" s="97"/>
      <c r="CQ248" s="97"/>
      <c r="CR248" s="97"/>
      <c r="CS248" s="97"/>
      <c r="CT248" s="97"/>
      <c r="CU248" s="97"/>
      <c r="CV248" s="97"/>
      <c r="CW248" s="97"/>
      <c r="CX248" s="97"/>
      <c r="CY248" s="97"/>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97"/>
      <c r="EA248" s="97"/>
      <c r="EB248" s="97"/>
      <c r="EC248" s="97"/>
      <c r="ED248" s="97"/>
      <c r="EE248" s="97"/>
      <c r="EF248" s="97"/>
      <c r="EG248" s="97"/>
      <c r="EH248" s="97"/>
      <c r="EI248" s="97"/>
    </row>
    <row r="249" spans="1:139">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row>
    <row r="250" spans="1:139">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row>
    <row r="251" spans="1:139">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c r="CO251" s="97"/>
      <c r="CP251" s="97"/>
      <c r="CQ251" s="97"/>
      <c r="CR251" s="97"/>
      <c r="CS251" s="97"/>
      <c r="CT251" s="97"/>
      <c r="CU251" s="97"/>
      <c r="CV251" s="97"/>
      <c r="CW251" s="97"/>
      <c r="CX251" s="97"/>
      <c r="CY251" s="97"/>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97"/>
      <c r="EA251" s="97"/>
      <c r="EB251" s="97"/>
      <c r="EC251" s="97"/>
      <c r="ED251" s="97"/>
      <c r="EE251" s="97"/>
      <c r="EF251" s="97"/>
      <c r="EG251" s="97"/>
      <c r="EH251" s="97"/>
      <c r="EI251" s="97"/>
    </row>
    <row r="252" spans="1:139">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row>
    <row r="253" spans="1:139">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row>
    <row r="254" spans="1:139">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c r="CO254" s="97"/>
      <c r="CP254" s="97"/>
      <c r="CQ254" s="97"/>
      <c r="CR254" s="97"/>
      <c r="CS254" s="97"/>
      <c r="CT254" s="97"/>
      <c r="CU254" s="97"/>
      <c r="CV254" s="97"/>
      <c r="CW254" s="97"/>
      <c r="CX254" s="97"/>
      <c r="CY254" s="97"/>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97"/>
      <c r="EA254" s="97"/>
      <c r="EB254" s="97"/>
      <c r="EC254" s="97"/>
      <c r="ED254" s="97"/>
      <c r="EE254" s="97"/>
      <c r="EF254" s="97"/>
      <c r="EG254" s="97"/>
      <c r="EH254" s="97"/>
      <c r="EI254" s="97"/>
    </row>
    <row r="255" spans="1:139">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c r="CO255" s="97"/>
      <c r="CP255" s="97"/>
      <c r="CQ255" s="97"/>
      <c r="CR255" s="97"/>
      <c r="CS255" s="97"/>
      <c r="CT255" s="97"/>
      <c r="CU255" s="97"/>
      <c r="CV255" s="97"/>
      <c r="CW255" s="97"/>
      <c r="CX255" s="97"/>
      <c r="CY255" s="97"/>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97"/>
      <c r="EA255" s="97"/>
      <c r="EB255" s="97"/>
      <c r="EC255" s="97"/>
      <c r="ED255" s="97"/>
      <c r="EE255" s="97"/>
      <c r="EF255" s="97"/>
      <c r="EG255" s="97"/>
      <c r="EH255" s="97"/>
      <c r="EI255" s="97"/>
    </row>
    <row r="256" spans="1:139">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c r="CO256" s="97"/>
      <c r="CP256" s="97"/>
      <c r="CQ256" s="97"/>
      <c r="CR256" s="97"/>
      <c r="CS256" s="97"/>
      <c r="CT256" s="97"/>
      <c r="CU256" s="97"/>
      <c r="CV256" s="97"/>
      <c r="CW256" s="97"/>
      <c r="CX256" s="97"/>
      <c r="CY256" s="97"/>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97"/>
      <c r="EA256" s="97"/>
      <c r="EB256" s="97"/>
      <c r="EC256" s="97"/>
      <c r="ED256" s="97"/>
      <c r="EE256" s="97"/>
      <c r="EF256" s="97"/>
      <c r="EG256" s="97"/>
      <c r="EH256" s="97"/>
      <c r="EI256" s="97"/>
    </row>
    <row r="257" spans="1:139">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c r="CO257" s="97"/>
      <c r="CP257" s="97"/>
      <c r="CQ257" s="97"/>
      <c r="CR257" s="97"/>
      <c r="CS257" s="97"/>
      <c r="CT257" s="97"/>
      <c r="CU257" s="97"/>
      <c r="CV257" s="97"/>
      <c r="CW257" s="97"/>
      <c r="CX257" s="97"/>
      <c r="CY257" s="97"/>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97"/>
      <c r="EA257" s="97"/>
      <c r="EB257" s="97"/>
      <c r="EC257" s="97"/>
      <c r="ED257" s="97"/>
      <c r="EE257" s="97"/>
      <c r="EF257" s="97"/>
      <c r="EG257" s="97"/>
      <c r="EH257" s="97"/>
      <c r="EI257" s="97"/>
    </row>
    <row r="258" spans="1:139">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c r="CO258" s="97"/>
      <c r="CP258" s="97"/>
      <c r="CQ258" s="97"/>
      <c r="CR258" s="97"/>
      <c r="CS258" s="97"/>
      <c r="CT258" s="97"/>
      <c r="CU258" s="97"/>
      <c r="CV258" s="97"/>
      <c r="CW258" s="97"/>
      <c r="CX258" s="97"/>
      <c r="CY258" s="97"/>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97"/>
      <c r="EA258" s="97"/>
      <c r="EB258" s="97"/>
      <c r="EC258" s="97"/>
      <c r="ED258" s="97"/>
      <c r="EE258" s="97"/>
      <c r="EF258" s="97"/>
      <c r="EG258" s="97"/>
      <c r="EH258" s="97"/>
      <c r="EI258" s="97"/>
    </row>
    <row r="259" spans="1:139">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97"/>
      <c r="EA259" s="97"/>
      <c r="EB259" s="97"/>
      <c r="EC259" s="97"/>
      <c r="ED259" s="97"/>
      <c r="EE259" s="97"/>
      <c r="EF259" s="97"/>
      <c r="EG259" s="97"/>
      <c r="EH259" s="97"/>
      <c r="EI259" s="97"/>
    </row>
    <row r="260" spans="1:139">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c r="CO260" s="97"/>
      <c r="CP260" s="97"/>
      <c r="CQ260" s="97"/>
      <c r="CR260" s="97"/>
      <c r="CS260" s="97"/>
      <c r="CT260" s="97"/>
      <c r="CU260" s="97"/>
      <c r="CV260" s="97"/>
      <c r="CW260" s="97"/>
      <c r="CX260" s="97"/>
      <c r="CY260" s="97"/>
      <c r="CZ260" s="97"/>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97"/>
      <c r="EA260" s="97"/>
      <c r="EB260" s="97"/>
      <c r="EC260" s="97"/>
      <c r="ED260" s="97"/>
      <c r="EE260" s="97"/>
      <c r="EF260" s="97"/>
      <c r="EG260" s="97"/>
      <c r="EH260" s="97"/>
      <c r="EI260" s="97"/>
    </row>
    <row r="261" spans="1:139">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c r="CJ261" s="97"/>
      <c r="CK261" s="97"/>
      <c r="CL261" s="97"/>
      <c r="CM261" s="97"/>
      <c r="CN261" s="97"/>
      <c r="CO261" s="97"/>
      <c r="CP261" s="97"/>
      <c r="CQ261" s="97"/>
      <c r="CR261" s="97"/>
      <c r="CS261" s="97"/>
      <c r="CT261" s="97"/>
      <c r="CU261" s="97"/>
      <c r="CV261" s="97"/>
      <c r="CW261" s="97"/>
      <c r="CX261" s="97"/>
      <c r="CY261" s="97"/>
      <c r="CZ261" s="97"/>
      <c r="DA261" s="97"/>
      <c r="DB261" s="97"/>
      <c r="DC261" s="97"/>
      <c r="DD261" s="97"/>
      <c r="DE261" s="97"/>
      <c r="DF261" s="97"/>
      <c r="DG261" s="97"/>
      <c r="DH261" s="97"/>
      <c r="DI261" s="97"/>
      <c r="DJ261" s="97"/>
      <c r="DK261" s="97"/>
      <c r="DL261" s="97"/>
      <c r="DM261" s="97"/>
      <c r="DN261" s="97"/>
      <c r="DO261" s="97"/>
      <c r="DP261" s="97"/>
      <c r="DQ261" s="97"/>
      <c r="DR261" s="97"/>
      <c r="DS261" s="97"/>
      <c r="DT261" s="97"/>
      <c r="DU261" s="97"/>
      <c r="DV261" s="97"/>
      <c r="DW261" s="97"/>
      <c r="DX261" s="97"/>
      <c r="DY261" s="97"/>
      <c r="DZ261" s="97"/>
      <c r="EA261" s="97"/>
      <c r="EB261" s="97"/>
      <c r="EC261" s="97"/>
      <c r="ED261" s="97"/>
      <c r="EE261" s="97"/>
      <c r="EF261" s="97"/>
      <c r="EG261" s="97"/>
      <c r="EH261" s="97"/>
      <c r="EI261" s="97"/>
    </row>
    <row r="262" spans="1:139">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c r="CO262" s="97"/>
      <c r="CP262" s="97"/>
      <c r="CQ262" s="97"/>
      <c r="CR262" s="97"/>
      <c r="CS262" s="97"/>
      <c r="CT262" s="97"/>
      <c r="CU262" s="97"/>
      <c r="CV262" s="97"/>
      <c r="CW262" s="97"/>
      <c r="CX262" s="97"/>
      <c r="CY262" s="97"/>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97"/>
      <c r="EA262" s="97"/>
      <c r="EB262" s="97"/>
      <c r="EC262" s="97"/>
      <c r="ED262" s="97"/>
      <c r="EE262" s="97"/>
      <c r="EF262" s="97"/>
      <c r="EG262" s="97"/>
      <c r="EH262" s="97"/>
      <c r="EI262" s="97"/>
    </row>
    <row r="263" spans="1:139">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c r="CO263" s="97"/>
      <c r="CP263" s="97"/>
      <c r="CQ263" s="97"/>
      <c r="CR263" s="97"/>
      <c r="CS263" s="97"/>
      <c r="CT263" s="97"/>
      <c r="CU263" s="97"/>
      <c r="CV263" s="97"/>
      <c r="CW263" s="97"/>
      <c r="CX263" s="97"/>
      <c r="CY263" s="97"/>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97"/>
      <c r="EA263" s="97"/>
      <c r="EB263" s="97"/>
      <c r="EC263" s="97"/>
      <c r="ED263" s="97"/>
      <c r="EE263" s="97"/>
      <c r="EF263" s="97"/>
      <c r="EG263" s="97"/>
      <c r="EH263" s="97"/>
      <c r="EI263" s="97"/>
    </row>
    <row r="264" spans="1:139">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97"/>
      <c r="EA264" s="97"/>
      <c r="EB264" s="97"/>
      <c r="EC264" s="97"/>
      <c r="ED264" s="97"/>
      <c r="EE264" s="97"/>
      <c r="EF264" s="97"/>
      <c r="EG264" s="97"/>
      <c r="EH264" s="97"/>
      <c r="EI264" s="97"/>
    </row>
    <row r="265" spans="1:139">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c r="CJ265" s="97"/>
      <c r="CK265" s="97"/>
      <c r="CL265" s="97"/>
      <c r="CM265" s="97"/>
      <c r="CN265" s="97"/>
      <c r="CO265" s="97"/>
      <c r="CP265" s="97"/>
      <c r="CQ265" s="97"/>
      <c r="CR265" s="97"/>
      <c r="CS265" s="97"/>
      <c r="CT265" s="97"/>
      <c r="CU265" s="97"/>
      <c r="CV265" s="97"/>
      <c r="CW265" s="97"/>
      <c r="CX265" s="97"/>
      <c r="CY265" s="97"/>
      <c r="CZ265" s="97"/>
      <c r="DA265" s="97"/>
      <c r="DB265" s="97"/>
      <c r="DC265" s="97"/>
      <c r="DD265" s="97"/>
      <c r="DE265" s="97"/>
      <c r="DF265" s="97"/>
      <c r="DG265" s="97"/>
      <c r="DH265" s="97"/>
      <c r="DI265" s="97"/>
      <c r="DJ265" s="97"/>
      <c r="DK265" s="97"/>
      <c r="DL265" s="97"/>
      <c r="DM265" s="97"/>
      <c r="DN265" s="97"/>
      <c r="DO265" s="97"/>
      <c r="DP265" s="97"/>
      <c r="DQ265" s="97"/>
      <c r="DR265" s="97"/>
      <c r="DS265" s="97"/>
      <c r="DT265" s="97"/>
      <c r="DU265" s="97"/>
      <c r="DV265" s="97"/>
      <c r="DW265" s="97"/>
      <c r="DX265" s="97"/>
      <c r="DY265" s="97"/>
      <c r="DZ265" s="97"/>
      <c r="EA265" s="97"/>
      <c r="EB265" s="97"/>
      <c r="EC265" s="97"/>
      <c r="ED265" s="97"/>
      <c r="EE265" s="97"/>
      <c r="EF265" s="97"/>
      <c r="EG265" s="97"/>
      <c r="EH265" s="97"/>
      <c r="EI265" s="97"/>
    </row>
    <row r="266" spans="1:139">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c r="CO266" s="97"/>
      <c r="CP266" s="97"/>
      <c r="CQ266" s="97"/>
      <c r="CR266" s="97"/>
      <c r="CS266" s="97"/>
      <c r="CT266" s="97"/>
      <c r="CU266" s="97"/>
      <c r="CV266" s="97"/>
      <c r="CW266" s="97"/>
      <c r="CX266" s="97"/>
      <c r="CY266" s="97"/>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97"/>
      <c r="EA266" s="97"/>
      <c r="EB266" s="97"/>
      <c r="EC266" s="97"/>
      <c r="ED266" s="97"/>
      <c r="EE266" s="97"/>
      <c r="EF266" s="97"/>
      <c r="EG266" s="97"/>
      <c r="EH266" s="97"/>
      <c r="EI266" s="97"/>
    </row>
    <row r="267" spans="1:139">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row>
  </sheetData>
  <sheetProtection algorithmName="SHA-512" hashValue="wo7iXla9jBgTGahsud6qInZZ9uzlUvSrLw1bzR1nCqAjfgNdWjqZx+KY2SQuVXwMtF/npVARzaONIz+1covzZw==" saltValue="8AB9EFCFl+DLYZweo5VAeA=="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60960</xdr:rowOff>
                  </from>
                  <to>
                    <xdr:col>1</xdr:col>
                    <xdr:colOff>441960</xdr:colOff>
                    <xdr:row>4</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Dataset'!$A$2:$A$14</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4"/>
  <sheetViews>
    <sheetView zoomScale="87" zoomScaleNormal="87" workbookViewId="0">
      <selection activeCell="AD16" sqref="AD16"/>
    </sheetView>
  </sheetViews>
  <sheetFormatPr defaultColWidth="19.33203125" defaultRowHeight="14.4"/>
  <cols>
    <col min="1" max="3" width="19.33203125" style="2"/>
    <col min="4" max="7" width="0" style="2" hidden="1" customWidth="1"/>
    <col min="8" max="8" width="18.6640625" style="2" bestFit="1" customWidth="1"/>
    <col min="9" max="28" width="18.6640625" style="2" customWidth="1"/>
    <col min="29" max="29" width="0.109375" style="2" customWidth="1"/>
    <col min="30" max="70" width="19.33203125" style="2"/>
    <col min="72" max="72" width="19.33203125" style="2"/>
    <col min="74" max="74" width="0" style="2" hidden="1" customWidth="1"/>
    <col min="75" max="91" width="19.33203125" style="105"/>
    <col min="92" max="16384" width="19.33203125" style="2"/>
  </cols>
  <sheetData>
    <row r="1" spans="1:91" s="3" customFormat="1" ht="129" customHeight="1">
      <c r="A1" s="118" t="s">
        <v>86</v>
      </c>
      <c r="B1" s="118" t="s">
        <v>87</v>
      </c>
      <c r="C1" s="118" t="s">
        <v>88</v>
      </c>
      <c r="D1" s="118"/>
      <c r="E1" s="118"/>
      <c r="F1" s="119"/>
      <c r="G1" s="119"/>
      <c r="H1" s="118" t="s">
        <v>89</v>
      </c>
      <c r="I1" s="118" t="s">
        <v>90</v>
      </c>
      <c r="J1" s="118" t="s">
        <v>91</v>
      </c>
      <c r="K1" s="118" t="s">
        <v>92</v>
      </c>
      <c r="L1" s="118" t="s">
        <v>93</v>
      </c>
      <c r="M1" s="118" t="s">
        <v>94</v>
      </c>
      <c r="N1" s="118" t="s">
        <v>95</v>
      </c>
      <c r="O1" s="118" t="s">
        <v>96</v>
      </c>
      <c r="P1" s="118" t="s">
        <v>97</v>
      </c>
      <c r="Q1" s="118" t="s">
        <v>98</v>
      </c>
      <c r="R1" s="118" t="s">
        <v>99</v>
      </c>
      <c r="S1" s="118" t="s">
        <v>100</v>
      </c>
      <c r="T1" s="118" t="s">
        <v>101</v>
      </c>
      <c r="U1" s="118" t="s">
        <v>102</v>
      </c>
      <c r="V1" s="118" t="s">
        <v>103</v>
      </c>
      <c r="W1" s="118" t="s">
        <v>104</v>
      </c>
      <c r="X1" s="118" t="s">
        <v>105</v>
      </c>
      <c r="Y1" s="118" t="s">
        <v>106</v>
      </c>
      <c r="Z1" s="118" t="s">
        <v>107</v>
      </c>
      <c r="AA1" s="118" t="s">
        <v>108</v>
      </c>
      <c r="AB1" s="118" t="s">
        <v>109</v>
      </c>
      <c r="AC1" s="120"/>
      <c r="AD1" s="118" t="s">
        <v>31</v>
      </c>
      <c r="AE1" s="118" t="s">
        <v>33</v>
      </c>
      <c r="AF1" s="118" t="s">
        <v>110</v>
      </c>
      <c r="AG1" s="118" t="s">
        <v>111</v>
      </c>
      <c r="AH1" s="118" t="s">
        <v>112</v>
      </c>
      <c r="AI1" s="118" t="s">
        <v>113</v>
      </c>
      <c r="AJ1" s="118" t="s">
        <v>114</v>
      </c>
      <c r="AK1" s="118" t="s">
        <v>115</v>
      </c>
      <c r="AL1" s="118" t="s">
        <v>116</v>
      </c>
      <c r="AM1" s="118" t="s">
        <v>117</v>
      </c>
      <c r="AN1" s="118" t="s">
        <v>118</v>
      </c>
      <c r="AO1" s="118" t="s">
        <v>119</v>
      </c>
      <c r="AP1" s="118" t="s">
        <v>120</v>
      </c>
      <c r="AQ1" s="118" t="s">
        <v>119</v>
      </c>
      <c r="AR1" s="118" t="s">
        <v>121</v>
      </c>
      <c r="AS1" s="118" t="s">
        <v>122</v>
      </c>
      <c r="AT1" s="118" t="s">
        <v>123</v>
      </c>
      <c r="AU1" s="118" t="s">
        <v>50</v>
      </c>
      <c r="AV1" s="118" t="s">
        <v>124</v>
      </c>
      <c r="AW1" s="118" t="s">
        <v>125</v>
      </c>
      <c r="AX1" s="118" t="s">
        <v>126</v>
      </c>
      <c r="AY1" s="118" t="s">
        <v>127</v>
      </c>
      <c r="AZ1" s="118" t="s">
        <v>128</v>
      </c>
      <c r="BA1" s="118" t="s">
        <v>129</v>
      </c>
      <c r="BB1" s="118" t="s">
        <v>130</v>
      </c>
      <c r="BC1" s="118" t="s">
        <v>131</v>
      </c>
      <c r="BD1" s="118" t="s">
        <v>132</v>
      </c>
      <c r="BE1" s="118" t="s">
        <v>133</v>
      </c>
      <c r="BF1" s="118" t="s">
        <v>134</v>
      </c>
      <c r="BG1" s="118" t="s">
        <v>135</v>
      </c>
      <c r="BH1" s="118" t="s">
        <v>136</v>
      </c>
      <c r="BI1" s="118" t="s">
        <v>137</v>
      </c>
      <c r="BJ1" s="118" t="s">
        <v>138</v>
      </c>
      <c r="BK1" s="118" t="s">
        <v>139</v>
      </c>
      <c r="BL1" s="118" t="s">
        <v>140</v>
      </c>
      <c r="BM1" s="118" t="s">
        <v>141</v>
      </c>
      <c r="BN1" s="118" t="s">
        <v>142</v>
      </c>
      <c r="BO1" s="118" t="s">
        <v>143</v>
      </c>
      <c r="BP1" s="118" t="s">
        <v>144</v>
      </c>
      <c r="BQ1" s="118" t="s">
        <v>145</v>
      </c>
      <c r="BR1" s="133" t="s">
        <v>146</v>
      </c>
      <c r="BS1" s="133" t="s">
        <v>147</v>
      </c>
      <c r="BT1" s="133" t="s">
        <v>148</v>
      </c>
      <c r="BU1" s="118" t="s">
        <v>149</v>
      </c>
      <c r="BV1" s="91" t="s">
        <v>150</v>
      </c>
      <c r="BW1" s="105"/>
      <c r="BX1" s="105"/>
      <c r="BY1" s="105"/>
      <c r="BZ1" s="105"/>
      <c r="CA1" s="105"/>
      <c r="CB1" s="105"/>
      <c r="CC1" s="105"/>
      <c r="CD1" s="105"/>
      <c r="CE1" s="105"/>
      <c r="CF1" s="105"/>
      <c r="CG1" s="105"/>
      <c r="CH1" s="105"/>
      <c r="CI1" s="105"/>
      <c r="CJ1" s="105"/>
      <c r="CK1" s="105"/>
      <c r="CL1" s="105"/>
      <c r="CM1" s="105"/>
    </row>
    <row r="2" spans="1:91" s="17" customFormat="1">
      <c r="A2" s="126" t="s">
        <v>0</v>
      </c>
      <c r="B2" s="130">
        <v>44649</v>
      </c>
      <c r="C2" s="122" t="s">
        <v>151</v>
      </c>
      <c r="D2" s="123"/>
      <c r="E2" s="123"/>
      <c r="F2" s="123"/>
      <c r="G2" s="123"/>
      <c r="H2" s="122" t="s">
        <v>152</v>
      </c>
      <c r="I2" s="124">
        <v>0</v>
      </c>
      <c r="J2" s="122" t="s">
        <v>152</v>
      </c>
      <c r="K2" s="122" t="s">
        <v>153</v>
      </c>
      <c r="L2" s="124">
        <v>0</v>
      </c>
      <c r="M2" s="124">
        <v>0</v>
      </c>
      <c r="N2" s="124">
        <v>0</v>
      </c>
      <c r="O2" s="124">
        <v>0</v>
      </c>
      <c r="P2" s="124">
        <v>0</v>
      </c>
      <c r="Q2" s="124">
        <v>0</v>
      </c>
      <c r="R2" s="122"/>
      <c r="S2" s="124"/>
      <c r="T2" s="122"/>
      <c r="U2" s="124"/>
      <c r="V2" s="131"/>
      <c r="W2" s="124"/>
      <c r="X2" s="131"/>
      <c r="Y2" s="124"/>
      <c r="Z2" s="122"/>
      <c r="AA2" s="124"/>
      <c r="AB2" s="124"/>
      <c r="AC2" s="124"/>
      <c r="AD2" s="127">
        <v>0</v>
      </c>
      <c r="AE2" s="127">
        <v>0</v>
      </c>
      <c r="AF2" s="122" t="s">
        <v>152</v>
      </c>
      <c r="AG2" s="122" t="s">
        <v>165</v>
      </c>
      <c r="AH2" s="122" t="s">
        <v>152</v>
      </c>
      <c r="AI2" s="122" t="s">
        <v>152</v>
      </c>
      <c r="AJ2" s="122" t="s">
        <v>187</v>
      </c>
      <c r="AK2" s="122" t="s">
        <v>193</v>
      </c>
      <c r="AL2" s="122" t="s">
        <v>181</v>
      </c>
      <c r="AM2" s="122" t="s">
        <v>181</v>
      </c>
      <c r="AN2" s="122" t="s">
        <v>155</v>
      </c>
      <c r="AO2" s="122"/>
      <c r="AP2" s="122" t="s">
        <v>155</v>
      </c>
      <c r="AQ2" s="122"/>
      <c r="AR2" s="127">
        <v>0</v>
      </c>
      <c r="AS2" s="122"/>
      <c r="AT2" s="122" t="s">
        <v>152</v>
      </c>
      <c r="AU2" s="122" t="s">
        <v>154</v>
      </c>
      <c r="AV2" s="122" t="s">
        <v>152</v>
      </c>
      <c r="AW2" s="122" t="s">
        <v>152</v>
      </c>
      <c r="AX2" s="122" t="s">
        <v>152</v>
      </c>
      <c r="AY2" s="122" t="s">
        <v>152</v>
      </c>
      <c r="AZ2" s="122" t="s">
        <v>152</v>
      </c>
      <c r="BA2" s="122" t="s">
        <v>152</v>
      </c>
      <c r="BB2" s="122" t="s">
        <v>155</v>
      </c>
      <c r="BC2" s="122" t="s">
        <v>156</v>
      </c>
      <c r="BD2" s="122" t="s">
        <v>152</v>
      </c>
      <c r="BE2" s="122" t="s">
        <v>152</v>
      </c>
      <c r="BF2" s="122" t="s">
        <v>157</v>
      </c>
      <c r="BG2" s="122" t="s">
        <v>152</v>
      </c>
      <c r="BH2" s="122" t="s">
        <v>152</v>
      </c>
      <c r="BI2" s="122" t="s">
        <v>158</v>
      </c>
      <c r="BJ2" s="122" t="s">
        <v>159</v>
      </c>
      <c r="BK2" s="122" t="s">
        <v>160</v>
      </c>
      <c r="BL2" s="122" t="s">
        <v>161</v>
      </c>
      <c r="BM2" s="122" t="s">
        <v>157</v>
      </c>
      <c r="BN2" s="122" t="s">
        <v>157</v>
      </c>
      <c r="BO2" s="122" t="s">
        <v>157</v>
      </c>
      <c r="BP2" s="122" t="s">
        <v>152</v>
      </c>
      <c r="BQ2" s="125" t="s">
        <v>157</v>
      </c>
      <c r="BR2" s="122" t="s">
        <v>162</v>
      </c>
      <c r="BS2" s="132" t="s">
        <v>184</v>
      </c>
      <c r="BT2" s="132"/>
      <c r="BU2" s="125"/>
    </row>
    <row r="3" spans="1:91" s="17" customFormat="1">
      <c r="A3" s="126" t="s">
        <v>163</v>
      </c>
      <c r="B3" s="130">
        <v>44647</v>
      </c>
      <c r="C3" s="122" t="s">
        <v>164</v>
      </c>
      <c r="D3" s="123"/>
      <c r="E3" s="123"/>
      <c r="F3" s="123"/>
      <c r="G3" s="123"/>
      <c r="H3" s="122" t="s">
        <v>153</v>
      </c>
      <c r="I3" s="124">
        <v>935</v>
      </c>
      <c r="J3" s="122" t="s">
        <v>152</v>
      </c>
      <c r="K3" s="122" t="s">
        <v>152</v>
      </c>
      <c r="L3" s="124">
        <v>45</v>
      </c>
      <c r="M3" s="124">
        <v>796</v>
      </c>
      <c r="N3" s="124">
        <v>0</v>
      </c>
      <c r="O3" s="124">
        <v>32</v>
      </c>
      <c r="P3" s="124">
        <v>62</v>
      </c>
      <c r="Q3" s="124">
        <v>0</v>
      </c>
      <c r="R3" s="122"/>
      <c r="S3" s="124"/>
      <c r="T3" s="122"/>
      <c r="U3" s="124"/>
      <c r="V3" s="131"/>
      <c r="W3" s="124"/>
      <c r="X3" s="131"/>
      <c r="Y3" s="124"/>
      <c r="Z3" s="122"/>
      <c r="AA3" s="124"/>
      <c r="AB3" s="124"/>
      <c r="AC3" s="124"/>
      <c r="AD3" s="127">
        <v>12</v>
      </c>
      <c r="AE3" s="127">
        <v>5</v>
      </c>
      <c r="AF3" s="122" t="s">
        <v>152</v>
      </c>
      <c r="AG3" s="122" t="s">
        <v>165</v>
      </c>
      <c r="AH3" s="122" t="s">
        <v>152</v>
      </c>
      <c r="AI3" s="122" t="s">
        <v>153</v>
      </c>
      <c r="AJ3" s="122" t="s">
        <v>166</v>
      </c>
      <c r="AK3" s="122" t="s">
        <v>167</v>
      </c>
      <c r="AL3" s="122" t="s">
        <v>167</v>
      </c>
      <c r="AM3" s="122" t="s">
        <v>167</v>
      </c>
      <c r="AN3" s="122" t="s">
        <v>169</v>
      </c>
      <c r="AO3" s="122"/>
      <c r="AP3" s="122" t="s">
        <v>169</v>
      </c>
      <c r="AQ3" s="122"/>
      <c r="AR3" s="127">
        <v>0</v>
      </c>
      <c r="AS3" s="122" t="s">
        <v>170</v>
      </c>
      <c r="AT3" s="122" t="s">
        <v>152</v>
      </c>
      <c r="AU3" s="122" t="s">
        <v>154</v>
      </c>
      <c r="AV3" s="122" t="s">
        <v>152</v>
      </c>
      <c r="AW3" s="122" t="s">
        <v>152</v>
      </c>
      <c r="AX3" s="122" t="s">
        <v>152</v>
      </c>
      <c r="AY3" s="122" t="s">
        <v>152</v>
      </c>
      <c r="AZ3" s="122" t="s">
        <v>152</v>
      </c>
      <c r="BA3" s="122" t="s">
        <v>152</v>
      </c>
      <c r="BB3" s="122" t="s">
        <v>171</v>
      </c>
      <c r="BC3" s="122" t="s">
        <v>156</v>
      </c>
      <c r="BD3" s="122" t="s">
        <v>152</v>
      </c>
      <c r="BE3" s="122" t="s">
        <v>153</v>
      </c>
      <c r="BF3" s="122" t="s">
        <v>153</v>
      </c>
      <c r="BG3" s="122" t="s">
        <v>152</v>
      </c>
      <c r="BH3" s="122" t="s">
        <v>153</v>
      </c>
      <c r="BI3" s="122" t="s">
        <v>172</v>
      </c>
      <c r="BJ3" s="122" t="s">
        <v>188</v>
      </c>
      <c r="BK3" s="122" t="s">
        <v>173</v>
      </c>
      <c r="BL3" s="122" t="s">
        <v>174</v>
      </c>
      <c r="BM3" s="122" t="s">
        <v>153</v>
      </c>
      <c r="BN3" s="122" t="s">
        <v>153</v>
      </c>
      <c r="BO3" s="122" t="s">
        <v>152</v>
      </c>
      <c r="BP3" s="122" t="s">
        <v>153</v>
      </c>
      <c r="BQ3" s="125" t="s">
        <v>157</v>
      </c>
      <c r="BR3" s="122" t="s">
        <v>162</v>
      </c>
      <c r="BS3" s="132" t="s">
        <v>184</v>
      </c>
      <c r="BT3" s="132"/>
      <c r="BU3" s="125"/>
    </row>
    <row r="4" spans="1:91" s="17" customFormat="1">
      <c r="A4" s="126" t="s">
        <v>175</v>
      </c>
      <c r="B4" s="130">
        <v>44647</v>
      </c>
      <c r="C4" s="122" t="s">
        <v>575</v>
      </c>
      <c r="D4" s="123"/>
      <c r="E4" s="123"/>
      <c r="F4" s="123"/>
      <c r="G4" s="123"/>
      <c r="H4" s="122" t="s">
        <v>152</v>
      </c>
      <c r="I4" s="124">
        <v>36</v>
      </c>
      <c r="J4" s="122" t="s">
        <v>152</v>
      </c>
      <c r="K4" s="122" t="s">
        <v>152</v>
      </c>
      <c r="L4" s="124">
        <v>0</v>
      </c>
      <c r="M4" s="124">
        <v>36</v>
      </c>
      <c r="N4" s="124">
        <v>0</v>
      </c>
      <c r="O4" s="124">
        <v>0</v>
      </c>
      <c r="P4" s="124">
        <v>0</v>
      </c>
      <c r="Q4" s="124">
        <v>0</v>
      </c>
      <c r="R4" s="122" t="s">
        <v>178</v>
      </c>
      <c r="S4" s="124">
        <v>22</v>
      </c>
      <c r="T4" s="122" t="s">
        <v>177</v>
      </c>
      <c r="U4" s="124">
        <v>7</v>
      </c>
      <c r="V4" s="131" t="s">
        <v>179</v>
      </c>
      <c r="W4" s="124">
        <v>4</v>
      </c>
      <c r="X4" s="131" t="s">
        <v>208</v>
      </c>
      <c r="Y4" s="124">
        <v>3</v>
      </c>
      <c r="Z4" s="122"/>
      <c r="AA4" s="124"/>
      <c r="AB4" s="124"/>
      <c r="AC4" s="124"/>
      <c r="AD4" s="127">
        <v>0</v>
      </c>
      <c r="AE4" s="127">
        <v>0</v>
      </c>
      <c r="AF4" s="122" t="s">
        <v>152</v>
      </c>
      <c r="AG4" s="122" t="s">
        <v>165</v>
      </c>
      <c r="AH4" s="122" t="s">
        <v>153</v>
      </c>
      <c r="AI4" s="122" t="s">
        <v>152</v>
      </c>
      <c r="AJ4" s="122" t="s">
        <v>166</v>
      </c>
      <c r="AK4" s="122" t="s">
        <v>167</v>
      </c>
      <c r="AL4" s="122" t="s">
        <v>181</v>
      </c>
      <c r="AM4" s="122" t="s">
        <v>181</v>
      </c>
      <c r="AN4" s="122" t="s">
        <v>168</v>
      </c>
      <c r="AO4" s="122"/>
      <c r="AP4" s="122" t="s">
        <v>168</v>
      </c>
      <c r="AQ4" s="122"/>
      <c r="AR4" s="127">
        <v>0</v>
      </c>
      <c r="AS4" s="122" t="s">
        <v>170</v>
      </c>
      <c r="AT4" s="122" t="s">
        <v>152</v>
      </c>
      <c r="AU4" s="122" t="s">
        <v>154</v>
      </c>
      <c r="AV4" s="122" t="s">
        <v>152</v>
      </c>
      <c r="AW4" s="122" t="s">
        <v>152</v>
      </c>
      <c r="AX4" s="122" t="s">
        <v>152</v>
      </c>
      <c r="AY4" s="122" t="s">
        <v>152</v>
      </c>
      <c r="AZ4" s="122" t="s">
        <v>152</v>
      </c>
      <c r="BA4" s="122" t="s">
        <v>152</v>
      </c>
      <c r="BB4" s="122" t="s">
        <v>182</v>
      </c>
      <c r="BC4" s="122" t="s">
        <v>156</v>
      </c>
      <c r="BD4" s="122" t="s">
        <v>152</v>
      </c>
      <c r="BE4" s="122" t="s">
        <v>153</v>
      </c>
      <c r="BF4" s="122" t="s">
        <v>153</v>
      </c>
      <c r="BG4" s="122" t="s">
        <v>153</v>
      </c>
      <c r="BH4" s="122" t="s">
        <v>152</v>
      </c>
      <c r="BI4" s="122" t="s">
        <v>183</v>
      </c>
      <c r="BJ4" s="122" t="s">
        <v>159</v>
      </c>
      <c r="BK4" s="122" t="s">
        <v>160</v>
      </c>
      <c r="BL4" s="122" t="s">
        <v>199</v>
      </c>
      <c r="BM4" s="122" t="s">
        <v>152</v>
      </c>
      <c r="BN4" s="122" t="s">
        <v>153</v>
      </c>
      <c r="BO4" s="122" t="s">
        <v>153</v>
      </c>
      <c r="BP4" s="122" t="s">
        <v>153</v>
      </c>
      <c r="BQ4" s="125" t="s">
        <v>153</v>
      </c>
      <c r="BR4" s="122" t="s">
        <v>184</v>
      </c>
      <c r="BS4" s="132"/>
      <c r="BT4" s="132"/>
      <c r="BU4" s="125"/>
    </row>
    <row r="5" spans="1:91" s="17" customFormat="1">
      <c r="A5" s="126" t="s">
        <v>185</v>
      </c>
      <c r="B5" s="130">
        <v>44651</v>
      </c>
      <c r="C5" s="122" t="s">
        <v>186</v>
      </c>
      <c r="D5" s="123"/>
      <c r="E5" s="123"/>
      <c r="F5" s="123"/>
      <c r="G5" s="123"/>
      <c r="H5" s="122" t="s">
        <v>152</v>
      </c>
      <c r="I5" s="124">
        <v>110</v>
      </c>
      <c r="J5" s="122" t="s">
        <v>152</v>
      </c>
      <c r="K5" s="122" t="s">
        <v>152</v>
      </c>
      <c r="L5" s="124">
        <v>34</v>
      </c>
      <c r="M5" s="124">
        <v>76</v>
      </c>
      <c r="N5" s="124">
        <v>0</v>
      </c>
      <c r="O5" s="124">
        <v>0</v>
      </c>
      <c r="P5" s="124">
        <v>0</v>
      </c>
      <c r="Q5" s="124">
        <v>0</v>
      </c>
      <c r="R5" s="122" t="s">
        <v>177</v>
      </c>
      <c r="S5" s="124">
        <v>68</v>
      </c>
      <c r="T5" s="122" t="s">
        <v>179</v>
      </c>
      <c r="U5" s="124">
        <v>42</v>
      </c>
      <c r="V5" s="131"/>
      <c r="W5" s="124"/>
      <c r="X5" s="131"/>
      <c r="Y5" s="124"/>
      <c r="Z5" s="122"/>
      <c r="AA5" s="124"/>
      <c r="AB5" s="124"/>
      <c r="AC5" s="124"/>
      <c r="AD5" s="127">
        <v>0</v>
      </c>
      <c r="AE5" s="127">
        <v>0</v>
      </c>
      <c r="AF5" s="122" t="s">
        <v>152</v>
      </c>
      <c r="AG5" s="122" t="s">
        <v>165</v>
      </c>
      <c r="AH5" s="122" t="s">
        <v>152</v>
      </c>
      <c r="AI5" s="122" t="s">
        <v>152</v>
      </c>
      <c r="AJ5" s="122" t="s">
        <v>187</v>
      </c>
      <c r="AK5" s="122" t="s">
        <v>167</v>
      </c>
      <c r="AL5" s="122" t="s">
        <v>181</v>
      </c>
      <c r="AM5" s="122" t="s">
        <v>181</v>
      </c>
      <c r="AN5" s="122" t="s">
        <v>168</v>
      </c>
      <c r="AO5" s="122"/>
      <c r="AP5" s="122" t="s">
        <v>168</v>
      </c>
      <c r="AQ5" s="122"/>
      <c r="AR5" s="127">
        <v>0</v>
      </c>
      <c r="AS5" s="122" t="s">
        <v>170</v>
      </c>
      <c r="AT5" s="122" t="s">
        <v>153</v>
      </c>
      <c r="AU5" s="122" t="s">
        <v>188</v>
      </c>
      <c r="AV5" s="122" t="s">
        <v>152</v>
      </c>
      <c r="AW5" s="122" t="s">
        <v>152</v>
      </c>
      <c r="AX5" s="122" t="s">
        <v>153</v>
      </c>
      <c r="AY5" s="122" t="s">
        <v>153</v>
      </c>
      <c r="AZ5" s="122" t="s">
        <v>152</v>
      </c>
      <c r="BA5" s="122" t="s">
        <v>152</v>
      </c>
      <c r="BB5" s="122" t="s">
        <v>189</v>
      </c>
      <c r="BC5" s="122" t="s">
        <v>156</v>
      </c>
      <c r="BD5" s="122" t="s">
        <v>153</v>
      </c>
      <c r="BE5" s="122" t="s">
        <v>153</v>
      </c>
      <c r="BF5" s="122" t="s">
        <v>152</v>
      </c>
      <c r="BG5" s="122" t="s">
        <v>152</v>
      </c>
      <c r="BH5" s="122" t="s">
        <v>153</v>
      </c>
      <c r="BI5" s="122" t="s">
        <v>183</v>
      </c>
      <c r="BJ5" s="122" t="s">
        <v>188</v>
      </c>
      <c r="BK5" s="122" t="s">
        <v>173</v>
      </c>
      <c r="BL5" s="122" t="s">
        <v>174</v>
      </c>
      <c r="BM5" s="122" t="s">
        <v>152</v>
      </c>
      <c r="BN5" s="122" t="s">
        <v>152</v>
      </c>
      <c r="BO5" s="122" t="s">
        <v>153</v>
      </c>
      <c r="BP5" s="122" t="s">
        <v>153</v>
      </c>
      <c r="BQ5" s="125" t="s">
        <v>152</v>
      </c>
      <c r="BR5" s="122" t="s">
        <v>162</v>
      </c>
      <c r="BS5" s="132"/>
      <c r="BT5" s="132"/>
      <c r="BU5" s="125"/>
    </row>
    <row r="6" spans="1:91" s="17" customFormat="1">
      <c r="A6" s="126" t="s">
        <v>431</v>
      </c>
      <c r="B6" s="130">
        <v>44647</v>
      </c>
      <c r="C6" s="122" t="s">
        <v>433</v>
      </c>
      <c r="D6" s="123"/>
      <c r="E6" s="123"/>
      <c r="F6" s="123"/>
      <c r="G6" s="123"/>
      <c r="H6" s="122" t="s">
        <v>152</v>
      </c>
      <c r="I6" s="124">
        <v>0</v>
      </c>
      <c r="J6" s="122" t="s">
        <v>153</v>
      </c>
      <c r="K6" s="122" t="s">
        <v>153</v>
      </c>
      <c r="L6" s="124">
        <v>0</v>
      </c>
      <c r="M6" s="124">
        <v>0</v>
      </c>
      <c r="N6" s="124">
        <v>0</v>
      </c>
      <c r="O6" s="124">
        <v>0</v>
      </c>
      <c r="P6" s="124">
        <v>0</v>
      </c>
      <c r="Q6" s="124">
        <v>0</v>
      </c>
      <c r="R6" s="122"/>
      <c r="S6" s="124">
        <v>0</v>
      </c>
      <c r="T6" s="122"/>
      <c r="U6" s="124">
        <v>0</v>
      </c>
      <c r="V6" s="131"/>
      <c r="W6" s="124">
        <v>0</v>
      </c>
      <c r="X6" s="131"/>
      <c r="Y6" s="124">
        <v>0</v>
      </c>
      <c r="Z6" s="122"/>
      <c r="AA6" s="124">
        <v>0</v>
      </c>
      <c r="AB6" s="124">
        <v>0</v>
      </c>
      <c r="AC6" s="124"/>
      <c r="AD6" s="127">
        <v>0</v>
      </c>
      <c r="AE6" s="127">
        <v>0</v>
      </c>
      <c r="AF6" s="122" t="s">
        <v>153</v>
      </c>
      <c r="AG6" s="122"/>
      <c r="AH6" s="122"/>
      <c r="AI6" s="122"/>
      <c r="AJ6" s="122"/>
      <c r="AK6" s="122"/>
      <c r="AL6" s="122"/>
      <c r="AM6" s="122"/>
      <c r="AN6" s="122"/>
      <c r="AO6" s="122"/>
      <c r="AP6" s="122"/>
      <c r="AQ6" s="122"/>
      <c r="AR6" s="127"/>
      <c r="AS6" s="122"/>
      <c r="AT6" s="122" t="s">
        <v>153</v>
      </c>
      <c r="AU6" s="122" t="s">
        <v>188</v>
      </c>
      <c r="AV6" s="122" t="s">
        <v>152</v>
      </c>
      <c r="AW6" s="122" t="s">
        <v>152</v>
      </c>
      <c r="AX6" s="122" t="s">
        <v>153</v>
      </c>
      <c r="AY6" s="122" t="s">
        <v>153</v>
      </c>
      <c r="AZ6" s="122" t="s">
        <v>153</v>
      </c>
      <c r="BA6" s="122" t="s">
        <v>153</v>
      </c>
      <c r="BB6" s="122" t="s">
        <v>189</v>
      </c>
      <c r="BC6" s="122" t="s">
        <v>367</v>
      </c>
      <c r="BD6" s="122" t="s">
        <v>152</v>
      </c>
      <c r="BE6" s="122" t="s">
        <v>152</v>
      </c>
      <c r="BF6" s="122" t="s">
        <v>153</v>
      </c>
      <c r="BG6" s="122" t="s">
        <v>153</v>
      </c>
      <c r="BH6" s="122" t="s">
        <v>153</v>
      </c>
      <c r="BI6" s="122" t="s">
        <v>194</v>
      </c>
      <c r="BJ6" s="122" t="s">
        <v>195</v>
      </c>
      <c r="BK6" s="122" t="s">
        <v>173</v>
      </c>
      <c r="BL6" s="122" t="s">
        <v>199</v>
      </c>
      <c r="BM6" s="122" t="s">
        <v>153</v>
      </c>
      <c r="BN6" s="122" t="s">
        <v>153</v>
      </c>
      <c r="BO6" s="122" t="s">
        <v>153</v>
      </c>
      <c r="BP6" s="122" t="s">
        <v>153</v>
      </c>
      <c r="BQ6" s="125" t="s">
        <v>153</v>
      </c>
      <c r="BR6" s="122" t="s">
        <v>162</v>
      </c>
      <c r="BS6" s="132"/>
      <c r="BT6" s="132"/>
      <c r="BU6" s="125"/>
    </row>
    <row r="7" spans="1:91" s="17" customFormat="1">
      <c r="A7" s="126" t="s">
        <v>190</v>
      </c>
      <c r="B7" s="130">
        <v>44647</v>
      </c>
      <c r="C7" s="122" t="s">
        <v>191</v>
      </c>
      <c r="D7" s="123"/>
      <c r="E7" s="123"/>
      <c r="F7" s="123"/>
      <c r="G7" s="123"/>
      <c r="H7" s="122" t="s">
        <v>152</v>
      </c>
      <c r="I7" s="124">
        <v>107</v>
      </c>
      <c r="J7" s="122" t="s">
        <v>152</v>
      </c>
      <c r="K7" s="122" t="s">
        <v>152</v>
      </c>
      <c r="L7" s="124">
        <v>2</v>
      </c>
      <c r="M7" s="124">
        <v>92</v>
      </c>
      <c r="N7" s="124">
        <v>0</v>
      </c>
      <c r="O7" s="124">
        <v>0</v>
      </c>
      <c r="P7" s="124">
        <v>13</v>
      </c>
      <c r="Q7" s="124">
        <v>0</v>
      </c>
      <c r="R7" s="122" t="s">
        <v>192</v>
      </c>
      <c r="S7" s="124">
        <v>20</v>
      </c>
      <c r="T7" s="122" t="s">
        <v>177</v>
      </c>
      <c r="U7" s="124">
        <v>18</v>
      </c>
      <c r="V7" s="131" t="s">
        <v>178</v>
      </c>
      <c r="W7" s="124">
        <v>16</v>
      </c>
      <c r="X7" s="131" t="s">
        <v>180</v>
      </c>
      <c r="Y7" s="124">
        <v>12</v>
      </c>
      <c r="Z7" s="122" t="s">
        <v>179</v>
      </c>
      <c r="AA7" s="124">
        <v>14</v>
      </c>
      <c r="AB7" s="124">
        <v>27</v>
      </c>
      <c r="AC7" s="124"/>
      <c r="AD7" s="127">
        <v>0</v>
      </c>
      <c r="AE7" s="127">
        <v>0</v>
      </c>
      <c r="AF7" s="122" t="s">
        <v>152</v>
      </c>
      <c r="AG7" s="122" t="s">
        <v>165</v>
      </c>
      <c r="AH7" s="122" t="s">
        <v>152</v>
      </c>
      <c r="AI7" s="122" t="s">
        <v>152</v>
      </c>
      <c r="AJ7" s="122" t="s">
        <v>187</v>
      </c>
      <c r="AK7" s="122" t="s">
        <v>167</v>
      </c>
      <c r="AL7" s="122" t="s">
        <v>155</v>
      </c>
      <c r="AM7" s="122" t="s">
        <v>155</v>
      </c>
      <c r="AN7" s="122" t="s">
        <v>168</v>
      </c>
      <c r="AO7" s="122"/>
      <c r="AP7" s="122" t="s">
        <v>169</v>
      </c>
      <c r="AQ7" s="122"/>
      <c r="AR7" s="127">
        <v>0</v>
      </c>
      <c r="AS7" s="122" t="s">
        <v>170</v>
      </c>
      <c r="AT7" s="122" t="s">
        <v>153</v>
      </c>
      <c r="AU7" s="122" t="s">
        <v>188</v>
      </c>
      <c r="AV7" s="122" t="s">
        <v>152</v>
      </c>
      <c r="AW7" s="122" t="s">
        <v>152</v>
      </c>
      <c r="AX7" s="122" t="s">
        <v>153</v>
      </c>
      <c r="AY7" s="122" t="s">
        <v>153</v>
      </c>
      <c r="AZ7" s="122" t="s">
        <v>152</v>
      </c>
      <c r="BA7" s="122" t="s">
        <v>152</v>
      </c>
      <c r="BB7" s="122" t="s">
        <v>182</v>
      </c>
      <c r="BC7" s="122" t="s">
        <v>156</v>
      </c>
      <c r="BD7" s="122" t="s">
        <v>152</v>
      </c>
      <c r="BE7" s="122" t="s">
        <v>152</v>
      </c>
      <c r="BF7" s="122" t="s">
        <v>152</v>
      </c>
      <c r="BG7" s="122" t="s">
        <v>152</v>
      </c>
      <c r="BH7" s="122" t="s">
        <v>152</v>
      </c>
      <c r="BI7" s="122" t="s">
        <v>183</v>
      </c>
      <c r="BJ7" s="122" t="s">
        <v>188</v>
      </c>
      <c r="BK7" s="122" t="s">
        <v>196</v>
      </c>
      <c r="BL7" s="122" t="s">
        <v>174</v>
      </c>
      <c r="BM7" s="122" t="s">
        <v>153</v>
      </c>
      <c r="BN7" s="122" t="s">
        <v>152</v>
      </c>
      <c r="BO7" s="122" t="s">
        <v>152</v>
      </c>
      <c r="BP7" s="122" t="s">
        <v>153</v>
      </c>
      <c r="BQ7" s="125" t="s">
        <v>153</v>
      </c>
      <c r="BR7" s="122" t="s">
        <v>184</v>
      </c>
      <c r="BS7" s="132"/>
      <c r="BT7" s="132"/>
      <c r="BU7" s="125"/>
    </row>
    <row r="8" spans="1:91" s="17" customFormat="1">
      <c r="A8" s="126" t="s">
        <v>469</v>
      </c>
      <c r="B8" s="130">
        <v>44647</v>
      </c>
      <c r="C8" s="122" t="s">
        <v>471</v>
      </c>
      <c r="D8" s="123"/>
      <c r="E8" s="123"/>
      <c r="F8" s="123"/>
      <c r="G8" s="123"/>
      <c r="H8" s="122" t="s">
        <v>152</v>
      </c>
      <c r="I8" s="124">
        <v>0</v>
      </c>
      <c r="J8" s="122" t="s">
        <v>153</v>
      </c>
      <c r="K8" s="122" t="s">
        <v>153</v>
      </c>
      <c r="L8" s="124">
        <v>0</v>
      </c>
      <c r="M8" s="124">
        <v>0</v>
      </c>
      <c r="N8" s="124">
        <v>0</v>
      </c>
      <c r="O8" s="124">
        <v>0</v>
      </c>
      <c r="P8" s="124">
        <v>0</v>
      </c>
      <c r="Q8" s="124">
        <v>0</v>
      </c>
      <c r="R8" s="122"/>
      <c r="S8" s="124"/>
      <c r="T8" s="122"/>
      <c r="U8" s="124"/>
      <c r="V8" s="131"/>
      <c r="W8" s="124"/>
      <c r="X8" s="131"/>
      <c r="Y8" s="124"/>
      <c r="Z8" s="122"/>
      <c r="AA8" s="124"/>
      <c r="AB8" s="124"/>
      <c r="AC8" s="124"/>
      <c r="AD8" s="127">
        <v>0</v>
      </c>
      <c r="AE8" s="127">
        <v>0</v>
      </c>
      <c r="AF8" s="122" t="s">
        <v>153</v>
      </c>
      <c r="AG8" s="122"/>
      <c r="AH8" s="122"/>
      <c r="AI8" s="122"/>
      <c r="AJ8" s="122"/>
      <c r="AK8" s="122"/>
      <c r="AL8" s="122"/>
      <c r="AM8" s="122"/>
      <c r="AN8" s="122"/>
      <c r="AO8" s="122"/>
      <c r="AP8" s="122"/>
      <c r="AQ8" s="122"/>
      <c r="AR8" s="127"/>
      <c r="AS8" s="122"/>
      <c r="AT8" s="122" t="s">
        <v>152</v>
      </c>
      <c r="AU8" s="122" t="s">
        <v>154</v>
      </c>
      <c r="AV8" s="122" t="s">
        <v>153</v>
      </c>
      <c r="AW8" s="122" t="s">
        <v>153</v>
      </c>
      <c r="AX8" s="122" t="s">
        <v>153</v>
      </c>
      <c r="AY8" s="122" t="s">
        <v>153</v>
      </c>
      <c r="AZ8" s="122" t="s">
        <v>153</v>
      </c>
      <c r="BA8" s="122" t="s">
        <v>153</v>
      </c>
      <c r="BB8" s="122" t="s">
        <v>155</v>
      </c>
      <c r="BC8" s="122" t="s">
        <v>156</v>
      </c>
      <c r="BD8" s="122" t="s">
        <v>152</v>
      </c>
      <c r="BE8" s="122" t="s">
        <v>153</v>
      </c>
      <c r="BF8" s="122" t="s">
        <v>153</v>
      </c>
      <c r="BG8" s="122" t="s">
        <v>153</v>
      </c>
      <c r="BH8" s="122" t="s">
        <v>153</v>
      </c>
      <c r="BI8" s="122" t="s">
        <v>183</v>
      </c>
      <c r="BJ8" s="122" t="s">
        <v>159</v>
      </c>
      <c r="BK8" s="122" t="s">
        <v>160</v>
      </c>
      <c r="BL8" s="122" t="s">
        <v>174</v>
      </c>
      <c r="BM8" s="122" t="s">
        <v>153</v>
      </c>
      <c r="BN8" s="122" t="s">
        <v>153</v>
      </c>
      <c r="BO8" s="122" t="s">
        <v>153</v>
      </c>
      <c r="BP8" s="122" t="s">
        <v>153</v>
      </c>
      <c r="BQ8" s="125" t="s">
        <v>153</v>
      </c>
      <c r="BR8" s="122" t="s">
        <v>162</v>
      </c>
      <c r="BS8" s="132" t="s">
        <v>184</v>
      </c>
      <c r="BT8" s="132"/>
      <c r="BU8" s="125"/>
    </row>
    <row r="9" spans="1:91" s="17" customFormat="1">
      <c r="A9" s="126" t="s">
        <v>197</v>
      </c>
      <c r="B9" s="130">
        <v>44649</v>
      </c>
      <c r="C9" s="122" t="s">
        <v>198</v>
      </c>
      <c r="D9" s="123"/>
      <c r="E9" s="123"/>
      <c r="F9" s="123"/>
      <c r="G9" s="123"/>
      <c r="H9" s="122" t="s">
        <v>152</v>
      </c>
      <c r="I9" s="124">
        <v>0</v>
      </c>
      <c r="J9" s="122" t="s">
        <v>152</v>
      </c>
      <c r="K9" s="122" t="s">
        <v>152</v>
      </c>
      <c r="L9" s="124">
        <v>0</v>
      </c>
      <c r="M9" s="124">
        <v>0</v>
      </c>
      <c r="N9" s="124">
        <v>0</v>
      </c>
      <c r="O9" s="124">
        <v>0</v>
      </c>
      <c r="P9" s="124">
        <v>0</v>
      </c>
      <c r="Q9" s="124">
        <v>0</v>
      </c>
      <c r="R9" s="122"/>
      <c r="S9" s="124"/>
      <c r="T9" s="122"/>
      <c r="U9" s="124"/>
      <c r="V9" s="131"/>
      <c r="W9" s="124"/>
      <c r="X9" s="131"/>
      <c r="Y9" s="124"/>
      <c r="Z9" s="122"/>
      <c r="AA9" s="124"/>
      <c r="AB9" s="124"/>
      <c r="AC9" s="124"/>
      <c r="AD9" s="127">
        <v>0</v>
      </c>
      <c r="AE9" s="127">
        <v>0</v>
      </c>
      <c r="AF9" s="122" t="s">
        <v>152</v>
      </c>
      <c r="AG9" s="122" t="s">
        <v>165</v>
      </c>
      <c r="AH9" s="122" t="s">
        <v>153</v>
      </c>
      <c r="AI9" s="122" t="s">
        <v>153</v>
      </c>
      <c r="AJ9" s="122" t="s">
        <v>187</v>
      </c>
      <c r="AK9" s="122" t="s">
        <v>193</v>
      </c>
      <c r="AL9" s="122" t="s">
        <v>181</v>
      </c>
      <c r="AM9" s="122" t="s">
        <v>181</v>
      </c>
      <c r="AN9" s="122" t="s">
        <v>168</v>
      </c>
      <c r="AO9" s="122"/>
      <c r="AP9" s="122" t="s">
        <v>168</v>
      </c>
      <c r="AQ9" s="122"/>
      <c r="AR9" s="127">
        <v>0</v>
      </c>
      <c r="AS9" s="122" t="s">
        <v>170</v>
      </c>
      <c r="AT9" s="122" t="s">
        <v>152</v>
      </c>
      <c r="AU9" s="122" t="s">
        <v>188</v>
      </c>
      <c r="AV9" s="122" t="s">
        <v>153</v>
      </c>
      <c r="AW9" s="122" t="s">
        <v>153</v>
      </c>
      <c r="AX9" s="122" t="s">
        <v>152</v>
      </c>
      <c r="AY9" s="122" t="s">
        <v>152</v>
      </c>
      <c r="AZ9" s="122" t="s">
        <v>153</v>
      </c>
      <c r="BA9" s="122" t="s">
        <v>152</v>
      </c>
      <c r="BB9" s="122" t="s">
        <v>171</v>
      </c>
      <c r="BC9" s="122" t="s">
        <v>156</v>
      </c>
      <c r="BD9" s="122" t="s">
        <v>152</v>
      </c>
      <c r="BE9" s="122" t="s">
        <v>152</v>
      </c>
      <c r="BF9" s="122" t="s">
        <v>157</v>
      </c>
      <c r="BG9" s="122" t="s">
        <v>153</v>
      </c>
      <c r="BH9" s="122" t="s">
        <v>153</v>
      </c>
      <c r="BI9" s="122" t="s">
        <v>158</v>
      </c>
      <c r="BJ9" s="122" t="s">
        <v>188</v>
      </c>
      <c r="BK9" s="122" t="s">
        <v>173</v>
      </c>
      <c r="BL9" s="122" t="s">
        <v>174</v>
      </c>
      <c r="BM9" s="122" t="s">
        <v>157</v>
      </c>
      <c r="BN9" s="122" t="s">
        <v>157</v>
      </c>
      <c r="BO9" s="122" t="s">
        <v>153</v>
      </c>
      <c r="BP9" s="122" t="s">
        <v>153</v>
      </c>
      <c r="BQ9" s="125" t="s">
        <v>153</v>
      </c>
      <c r="BR9" s="122" t="s">
        <v>162</v>
      </c>
      <c r="BS9" s="132"/>
      <c r="BT9" s="132"/>
      <c r="BU9" s="125"/>
    </row>
    <row r="10" spans="1:91" s="17" customFormat="1">
      <c r="A10" s="126" t="s">
        <v>200</v>
      </c>
      <c r="B10" s="130">
        <v>44649</v>
      </c>
      <c r="C10" s="122" t="s">
        <v>201</v>
      </c>
      <c r="D10" s="123"/>
      <c r="E10" s="123"/>
      <c r="F10" s="123"/>
      <c r="G10" s="123"/>
      <c r="H10" s="122" t="s">
        <v>152</v>
      </c>
      <c r="I10" s="124">
        <v>0</v>
      </c>
      <c r="J10" s="122" t="s">
        <v>152</v>
      </c>
      <c r="K10" s="122" t="s">
        <v>152</v>
      </c>
      <c r="L10" s="124">
        <v>0</v>
      </c>
      <c r="M10" s="124">
        <v>0</v>
      </c>
      <c r="N10" s="124">
        <v>0</v>
      </c>
      <c r="O10" s="124">
        <v>0</v>
      </c>
      <c r="P10" s="124">
        <v>0</v>
      </c>
      <c r="Q10" s="124">
        <v>0</v>
      </c>
      <c r="R10" s="122"/>
      <c r="S10" s="124"/>
      <c r="T10" s="122"/>
      <c r="U10" s="124"/>
      <c r="V10" s="131"/>
      <c r="W10" s="124"/>
      <c r="X10" s="131"/>
      <c r="Y10" s="124"/>
      <c r="Z10" s="122"/>
      <c r="AA10" s="124"/>
      <c r="AB10" s="124"/>
      <c r="AC10" s="124"/>
      <c r="AD10" s="127">
        <v>0</v>
      </c>
      <c r="AE10" s="127">
        <v>0</v>
      </c>
      <c r="AF10" s="122" t="s">
        <v>153</v>
      </c>
      <c r="AG10" s="122"/>
      <c r="AH10" s="122"/>
      <c r="AI10" s="122"/>
      <c r="AJ10" s="122"/>
      <c r="AK10" s="122"/>
      <c r="AL10" s="122"/>
      <c r="AM10" s="122"/>
      <c r="AN10" s="122"/>
      <c r="AO10" s="122"/>
      <c r="AP10" s="122"/>
      <c r="AQ10" s="122"/>
      <c r="AR10" s="127"/>
      <c r="AS10" s="122"/>
      <c r="AT10" s="122" t="s">
        <v>153</v>
      </c>
      <c r="AU10" s="122" t="s">
        <v>169</v>
      </c>
      <c r="AV10" s="122" t="s">
        <v>152</v>
      </c>
      <c r="AW10" s="122" t="s">
        <v>152</v>
      </c>
      <c r="AX10" s="122" t="s">
        <v>153</v>
      </c>
      <c r="AY10" s="122" t="s">
        <v>153</v>
      </c>
      <c r="AZ10" s="122" t="s">
        <v>153</v>
      </c>
      <c r="BA10" s="122" t="s">
        <v>152</v>
      </c>
      <c r="BB10" s="122" t="s">
        <v>171</v>
      </c>
      <c r="BC10" s="122" t="s">
        <v>156</v>
      </c>
      <c r="BD10" s="122" t="s">
        <v>152</v>
      </c>
      <c r="BE10" s="122" t="s">
        <v>152</v>
      </c>
      <c r="BF10" s="122" t="s">
        <v>157</v>
      </c>
      <c r="BG10" s="122" t="s">
        <v>153</v>
      </c>
      <c r="BH10" s="122" t="s">
        <v>152</v>
      </c>
      <c r="BI10" s="122" t="s">
        <v>158</v>
      </c>
      <c r="BJ10" s="122" t="s">
        <v>188</v>
      </c>
      <c r="BK10" s="122" t="s">
        <v>158</v>
      </c>
      <c r="BL10" s="122" t="s">
        <v>199</v>
      </c>
      <c r="BM10" s="122" t="s">
        <v>157</v>
      </c>
      <c r="BN10" s="122" t="s">
        <v>157</v>
      </c>
      <c r="BO10" s="122" t="s">
        <v>153</v>
      </c>
      <c r="BP10" s="122" t="s">
        <v>153</v>
      </c>
      <c r="BQ10" s="125" t="s">
        <v>153</v>
      </c>
      <c r="BR10" s="122" t="s">
        <v>184</v>
      </c>
      <c r="BS10" s="132"/>
      <c r="BT10" s="132"/>
      <c r="BU10" s="125"/>
    </row>
    <row r="11" spans="1:91" s="17" customFormat="1">
      <c r="A11" s="126" t="s">
        <v>520</v>
      </c>
      <c r="B11" s="130">
        <v>44647</v>
      </c>
      <c r="C11" s="122" t="s">
        <v>522</v>
      </c>
      <c r="D11" s="123"/>
      <c r="E11" s="123"/>
      <c r="F11" s="123"/>
      <c r="G11" s="123"/>
      <c r="H11" s="122" t="s">
        <v>152</v>
      </c>
      <c r="I11" s="124">
        <v>40</v>
      </c>
      <c r="J11" s="122" t="s">
        <v>152</v>
      </c>
      <c r="K11" s="122" t="s">
        <v>152</v>
      </c>
      <c r="L11" s="124">
        <v>0</v>
      </c>
      <c r="M11" s="124">
        <v>40</v>
      </c>
      <c r="N11" s="124">
        <v>0</v>
      </c>
      <c r="O11" s="124">
        <v>0</v>
      </c>
      <c r="P11" s="124">
        <v>0</v>
      </c>
      <c r="Q11" s="124">
        <v>0</v>
      </c>
      <c r="R11" s="122" t="s">
        <v>178</v>
      </c>
      <c r="S11" s="124">
        <v>28</v>
      </c>
      <c r="T11" s="122" t="s">
        <v>177</v>
      </c>
      <c r="U11" s="124">
        <v>11</v>
      </c>
      <c r="V11" s="131" t="s">
        <v>208</v>
      </c>
      <c r="W11" s="124">
        <v>1</v>
      </c>
      <c r="X11" s="131"/>
      <c r="Y11" s="124"/>
      <c r="Z11" s="122"/>
      <c r="AA11" s="124"/>
      <c r="AB11" s="124"/>
      <c r="AC11" s="124"/>
      <c r="AD11" s="127">
        <v>0</v>
      </c>
      <c r="AE11" s="127">
        <v>0</v>
      </c>
      <c r="AF11" s="122" t="s">
        <v>152</v>
      </c>
      <c r="AG11" s="122" t="s">
        <v>165</v>
      </c>
      <c r="AH11" s="122" t="s">
        <v>153</v>
      </c>
      <c r="AI11" s="122" t="s">
        <v>152</v>
      </c>
      <c r="AJ11" s="122" t="s">
        <v>187</v>
      </c>
      <c r="AK11" s="122" t="s">
        <v>167</v>
      </c>
      <c r="AL11" s="122" t="s">
        <v>181</v>
      </c>
      <c r="AM11" s="122" t="s">
        <v>181</v>
      </c>
      <c r="AN11" s="122" t="s">
        <v>168</v>
      </c>
      <c r="AO11" s="122"/>
      <c r="AP11" s="122" t="s">
        <v>168</v>
      </c>
      <c r="AQ11" s="122"/>
      <c r="AR11" s="127">
        <v>0</v>
      </c>
      <c r="AS11" s="122" t="s">
        <v>170</v>
      </c>
      <c r="AT11" s="122" t="s">
        <v>152</v>
      </c>
      <c r="AU11" s="122" t="s">
        <v>154</v>
      </c>
      <c r="AV11" s="122" t="s">
        <v>152</v>
      </c>
      <c r="AW11" s="122" t="s">
        <v>152</v>
      </c>
      <c r="AX11" s="122" t="s">
        <v>152</v>
      </c>
      <c r="AY11" s="122" t="s">
        <v>152</v>
      </c>
      <c r="AZ11" s="122" t="s">
        <v>153</v>
      </c>
      <c r="BA11" s="122" t="s">
        <v>152</v>
      </c>
      <c r="BB11" s="122" t="s">
        <v>182</v>
      </c>
      <c r="BC11" s="122" t="s">
        <v>156</v>
      </c>
      <c r="BD11" s="122" t="s">
        <v>152</v>
      </c>
      <c r="BE11" s="122" t="s">
        <v>152</v>
      </c>
      <c r="BF11" s="122" t="s">
        <v>153</v>
      </c>
      <c r="BG11" s="122" t="s">
        <v>153</v>
      </c>
      <c r="BH11" s="122" t="s">
        <v>152</v>
      </c>
      <c r="BI11" s="122" t="s">
        <v>194</v>
      </c>
      <c r="BJ11" s="122" t="s">
        <v>159</v>
      </c>
      <c r="BK11" s="122" t="s">
        <v>160</v>
      </c>
      <c r="BL11" s="122" t="s">
        <v>161</v>
      </c>
      <c r="BM11" s="122" t="s">
        <v>153</v>
      </c>
      <c r="BN11" s="122" t="s">
        <v>153</v>
      </c>
      <c r="BO11" s="122" t="s">
        <v>153</v>
      </c>
      <c r="BP11" s="122" t="s">
        <v>153</v>
      </c>
      <c r="BQ11" s="125" t="s">
        <v>153</v>
      </c>
      <c r="BR11" s="122" t="s">
        <v>184</v>
      </c>
      <c r="BS11" s="132"/>
      <c r="BT11" s="132"/>
      <c r="BU11" s="125"/>
    </row>
    <row r="12" spans="1:91" s="17" customFormat="1">
      <c r="A12" s="126" t="s">
        <v>203</v>
      </c>
      <c r="B12" s="130">
        <v>44647</v>
      </c>
      <c r="C12" s="122" t="s">
        <v>204</v>
      </c>
      <c r="D12" s="123"/>
      <c r="E12" s="123"/>
      <c r="F12" s="123"/>
      <c r="G12" s="123"/>
      <c r="H12" s="122" t="s">
        <v>153</v>
      </c>
      <c r="I12" s="124">
        <v>0</v>
      </c>
      <c r="J12" s="122" t="s">
        <v>153</v>
      </c>
      <c r="K12" s="122" t="s">
        <v>153</v>
      </c>
      <c r="L12" s="124">
        <v>0</v>
      </c>
      <c r="M12" s="124">
        <v>0</v>
      </c>
      <c r="N12" s="124">
        <v>0</v>
      </c>
      <c r="O12" s="124">
        <v>0</v>
      </c>
      <c r="P12" s="124">
        <v>0</v>
      </c>
      <c r="Q12" s="124">
        <v>0</v>
      </c>
      <c r="R12" s="122"/>
      <c r="S12" s="124">
        <v>0</v>
      </c>
      <c r="T12" s="122"/>
      <c r="U12" s="124">
        <v>0</v>
      </c>
      <c r="V12" s="131"/>
      <c r="W12" s="124"/>
      <c r="X12" s="131"/>
      <c r="Y12" s="124"/>
      <c r="Z12" s="122"/>
      <c r="AA12" s="124"/>
      <c r="AB12" s="124">
        <v>0</v>
      </c>
      <c r="AC12" s="124"/>
      <c r="AD12" s="127">
        <v>0</v>
      </c>
      <c r="AE12" s="127">
        <v>0</v>
      </c>
      <c r="AF12" s="122" t="s">
        <v>153</v>
      </c>
      <c r="AG12" s="122"/>
      <c r="AH12" s="122"/>
      <c r="AI12" s="122"/>
      <c r="AJ12" s="122"/>
      <c r="AK12" s="122"/>
      <c r="AL12" s="122"/>
      <c r="AM12" s="122"/>
      <c r="AN12" s="122"/>
      <c r="AO12" s="122"/>
      <c r="AP12" s="122"/>
      <c r="AQ12" s="122"/>
      <c r="AR12" s="127"/>
      <c r="AS12" s="122"/>
      <c r="AT12" s="122" t="s">
        <v>152</v>
      </c>
      <c r="AU12" s="122" t="s">
        <v>154</v>
      </c>
      <c r="AV12" s="122" t="s">
        <v>152</v>
      </c>
      <c r="AW12" s="122" t="s">
        <v>153</v>
      </c>
      <c r="AX12" s="122" t="s">
        <v>152</v>
      </c>
      <c r="AY12" s="122" t="s">
        <v>152</v>
      </c>
      <c r="AZ12" s="122" t="s">
        <v>153</v>
      </c>
      <c r="BA12" s="122" t="s">
        <v>152</v>
      </c>
      <c r="BB12" s="122" t="s">
        <v>182</v>
      </c>
      <c r="BC12" s="122" t="s">
        <v>156</v>
      </c>
      <c r="BD12" s="122" t="s">
        <v>153</v>
      </c>
      <c r="BE12" s="122" t="s">
        <v>153</v>
      </c>
      <c r="BF12" s="122" t="s">
        <v>153</v>
      </c>
      <c r="BG12" s="122" t="s">
        <v>153</v>
      </c>
      <c r="BH12" s="122" t="s">
        <v>153</v>
      </c>
      <c r="BI12" s="122" t="s">
        <v>205</v>
      </c>
      <c r="BJ12" s="122" t="s">
        <v>188</v>
      </c>
      <c r="BK12" s="122" t="s">
        <v>196</v>
      </c>
      <c r="BL12" s="122" t="s">
        <v>174</v>
      </c>
      <c r="BM12" s="122" t="s">
        <v>153</v>
      </c>
      <c r="BN12" s="122" t="s">
        <v>153</v>
      </c>
      <c r="BO12" s="122" t="s">
        <v>153</v>
      </c>
      <c r="BP12" s="122" t="s">
        <v>153</v>
      </c>
      <c r="BQ12" s="125" t="s">
        <v>153</v>
      </c>
      <c r="BR12" s="122" t="s">
        <v>162</v>
      </c>
      <c r="BS12" s="132" t="s">
        <v>184</v>
      </c>
      <c r="BT12" s="132"/>
      <c r="BU12" s="125"/>
    </row>
    <row r="13" spans="1:91" s="17" customFormat="1">
      <c r="A13" s="126" t="s">
        <v>486</v>
      </c>
      <c r="B13" s="130">
        <v>44647</v>
      </c>
      <c r="C13" s="122" t="s">
        <v>547</v>
      </c>
      <c r="D13" s="123"/>
      <c r="E13" s="123"/>
      <c r="F13" s="123"/>
      <c r="G13" s="123"/>
      <c r="H13" s="122" t="s">
        <v>152</v>
      </c>
      <c r="I13" s="124">
        <v>139</v>
      </c>
      <c r="J13" s="122" t="s">
        <v>152</v>
      </c>
      <c r="K13" s="122" t="s">
        <v>153</v>
      </c>
      <c r="L13" s="124">
        <v>15</v>
      </c>
      <c r="M13" s="124">
        <v>124</v>
      </c>
      <c r="N13" s="124">
        <v>0</v>
      </c>
      <c r="O13" s="124">
        <v>0</v>
      </c>
      <c r="P13" s="124">
        <v>0</v>
      </c>
      <c r="Q13" s="124">
        <v>0</v>
      </c>
      <c r="R13" s="122" t="s">
        <v>178</v>
      </c>
      <c r="S13" s="124">
        <v>135</v>
      </c>
      <c r="T13" s="122" t="s">
        <v>177</v>
      </c>
      <c r="U13" s="124">
        <v>3</v>
      </c>
      <c r="V13" s="131" t="s">
        <v>573</v>
      </c>
      <c r="W13" s="124">
        <v>1</v>
      </c>
      <c r="X13" s="131"/>
      <c r="Y13" s="124"/>
      <c r="Z13" s="122"/>
      <c r="AA13" s="124"/>
      <c r="AB13" s="124"/>
      <c r="AC13" s="124"/>
      <c r="AD13" s="127">
        <v>0</v>
      </c>
      <c r="AE13" s="127">
        <v>0</v>
      </c>
      <c r="AF13" s="122" t="s">
        <v>153</v>
      </c>
      <c r="AG13" s="122"/>
      <c r="AH13" s="122"/>
      <c r="AI13" s="122"/>
      <c r="AJ13" s="122"/>
      <c r="AK13" s="122"/>
      <c r="AL13" s="122"/>
      <c r="AM13" s="122"/>
      <c r="AN13" s="122"/>
      <c r="AO13" s="122"/>
      <c r="AP13" s="122"/>
      <c r="AQ13" s="122"/>
      <c r="AR13" s="127"/>
      <c r="AS13" s="122"/>
      <c r="AT13" s="122" t="s">
        <v>152</v>
      </c>
      <c r="AU13" s="122" t="s">
        <v>188</v>
      </c>
      <c r="AV13" s="122" t="s">
        <v>152</v>
      </c>
      <c r="AW13" s="122" t="s">
        <v>152</v>
      </c>
      <c r="AX13" s="122" t="s">
        <v>152</v>
      </c>
      <c r="AY13" s="122" t="s">
        <v>152</v>
      </c>
      <c r="AZ13" s="122" t="s">
        <v>152</v>
      </c>
      <c r="BA13" s="122" t="s">
        <v>152</v>
      </c>
      <c r="BB13" s="122" t="s">
        <v>182</v>
      </c>
      <c r="BC13" s="122" t="s">
        <v>156</v>
      </c>
      <c r="BD13" s="122" t="s">
        <v>153</v>
      </c>
      <c r="BE13" s="122" t="s">
        <v>153</v>
      </c>
      <c r="BF13" s="122" t="s">
        <v>152</v>
      </c>
      <c r="BG13" s="122" t="s">
        <v>153</v>
      </c>
      <c r="BH13" s="122" t="s">
        <v>153</v>
      </c>
      <c r="BI13" s="122" t="s">
        <v>172</v>
      </c>
      <c r="BJ13" s="122" t="s">
        <v>195</v>
      </c>
      <c r="BK13" s="122" t="s">
        <v>196</v>
      </c>
      <c r="BL13" s="122" t="s">
        <v>199</v>
      </c>
      <c r="BM13" s="122" t="s">
        <v>152</v>
      </c>
      <c r="BN13" s="122" t="s">
        <v>152</v>
      </c>
      <c r="BO13" s="122" t="s">
        <v>153</v>
      </c>
      <c r="BP13" s="122" t="s">
        <v>153</v>
      </c>
      <c r="BQ13" s="125" t="s">
        <v>153</v>
      </c>
      <c r="BR13" s="122" t="s">
        <v>162</v>
      </c>
      <c r="BS13" s="132"/>
      <c r="BT13" s="132"/>
      <c r="BU13" s="125"/>
    </row>
    <row r="14" spans="1:91" s="17" customFormat="1">
      <c r="A14" s="126" t="s">
        <v>206</v>
      </c>
      <c r="B14" s="130">
        <v>44647</v>
      </c>
      <c r="C14" s="122" t="s">
        <v>207</v>
      </c>
      <c r="D14" s="123"/>
      <c r="E14" s="123"/>
      <c r="F14" s="123"/>
      <c r="G14" s="123"/>
      <c r="H14" s="122" t="s">
        <v>152</v>
      </c>
      <c r="I14" s="124">
        <v>107</v>
      </c>
      <c r="J14" s="122" t="s">
        <v>152</v>
      </c>
      <c r="K14" s="122" t="s">
        <v>152</v>
      </c>
      <c r="L14" s="124">
        <v>5</v>
      </c>
      <c r="M14" s="124">
        <v>66</v>
      </c>
      <c r="N14" s="124">
        <v>0</v>
      </c>
      <c r="O14" s="124">
        <v>6</v>
      </c>
      <c r="P14" s="124">
        <v>30</v>
      </c>
      <c r="Q14" s="124">
        <v>0</v>
      </c>
      <c r="R14" s="122" t="s">
        <v>209</v>
      </c>
      <c r="S14" s="124">
        <v>32</v>
      </c>
      <c r="T14" s="122" t="s">
        <v>178</v>
      </c>
      <c r="U14" s="124">
        <v>21</v>
      </c>
      <c r="V14" s="131" t="s">
        <v>180</v>
      </c>
      <c r="W14" s="124">
        <v>11</v>
      </c>
      <c r="X14" s="131" t="s">
        <v>574</v>
      </c>
      <c r="Y14" s="124">
        <v>9</v>
      </c>
      <c r="Z14" s="122" t="s">
        <v>208</v>
      </c>
      <c r="AA14" s="124">
        <v>8</v>
      </c>
      <c r="AB14" s="124">
        <v>26</v>
      </c>
      <c r="AC14" s="124"/>
      <c r="AD14" s="127">
        <v>1</v>
      </c>
      <c r="AE14" s="127">
        <v>0</v>
      </c>
      <c r="AF14" s="122" t="s">
        <v>152</v>
      </c>
      <c r="AG14" s="122" t="s">
        <v>165</v>
      </c>
      <c r="AH14" s="122" t="s">
        <v>152</v>
      </c>
      <c r="AI14" s="122" t="s">
        <v>153</v>
      </c>
      <c r="AJ14" s="122" t="s">
        <v>166</v>
      </c>
      <c r="AK14" s="122" t="s">
        <v>193</v>
      </c>
      <c r="AL14" s="122" t="s">
        <v>181</v>
      </c>
      <c r="AM14" s="122" t="s">
        <v>181</v>
      </c>
      <c r="AN14" s="122" t="s">
        <v>168</v>
      </c>
      <c r="AO14" s="122"/>
      <c r="AP14" s="122" t="s">
        <v>169</v>
      </c>
      <c r="AQ14" s="122"/>
      <c r="AR14" s="127">
        <v>0</v>
      </c>
      <c r="AS14" s="122" t="s">
        <v>170</v>
      </c>
      <c r="AT14" s="122" t="s">
        <v>153</v>
      </c>
      <c r="AU14" s="122" t="s">
        <v>188</v>
      </c>
      <c r="AV14" s="122" t="s">
        <v>152</v>
      </c>
      <c r="AW14" s="122" t="s">
        <v>152</v>
      </c>
      <c r="AX14" s="122" t="s">
        <v>152</v>
      </c>
      <c r="AY14" s="122" t="s">
        <v>152</v>
      </c>
      <c r="AZ14" s="122" t="s">
        <v>153</v>
      </c>
      <c r="BA14" s="122" t="s">
        <v>152</v>
      </c>
      <c r="BB14" s="122" t="s">
        <v>171</v>
      </c>
      <c r="BC14" s="122" t="s">
        <v>156</v>
      </c>
      <c r="BD14" s="122" t="s">
        <v>153</v>
      </c>
      <c r="BE14" s="122" t="s">
        <v>153</v>
      </c>
      <c r="BF14" s="122" t="s">
        <v>153</v>
      </c>
      <c r="BG14" s="122" t="s">
        <v>153</v>
      </c>
      <c r="BH14" s="122" t="s">
        <v>153</v>
      </c>
      <c r="BI14" s="122" t="s">
        <v>194</v>
      </c>
      <c r="BJ14" s="122" t="s">
        <v>188</v>
      </c>
      <c r="BK14" s="122" t="s">
        <v>196</v>
      </c>
      <c r="BL14" s="122" t="s">
        <v>199</v>
      </c>
      <c r="BM14" s="122" t="s">
        <v>153</v>
      </c>
      <c r="BN14" s="122" t="s">
        <v>153</v>
      </c>
      <c r="BO14" s="122" t="s">
        <v>153</v>
      </c>
      <c r="BP14" s="122" t="s">
        <v>153</v>
      </c>
      <c r="BQ14" s="125" t="s">
        <v>153</v>
      </c>
      <c r="BR14" s="122" t="s">
        <v>162</v>
      </c>
      <c r="BS14" s="132"/>
      <c r="BT14" s="132"/>
      <c r="BU14" s="125"/>
    </row>
  </sheetData>
  <sheetProtection pivotTables="0"/>
  <sortState xmlns:xlrd2="http://schemas.microsoft.com/office/spreadsheetml/2017/richdata2" ref="A2:BV14">
    <sortCondition ref="A2:A14"/>
  </sortState>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80" zoomScaleNormal="80" workbookViewId="0"/>
  </sheetViews>
  <sheetFormatPr defaultColWidth="8.6640625" defaultRowHeight="13.2"/>
  <cols>
    <col min="1" max="17" width="8.6640625" style="109"/>
    <col min="18" max="18" width="9.6640625" style="109" customWidth="1"/>
    <col min="19" max="20" width="8.6640625" style="109"/>
    <col min="21" max="21" width="14.33203125" style="109" customWidth="1"/>
    <col min="22" max="22" width="29.6640625" style="109" bestFit="1" customWidth="1"/>
    <col min="23" max="24" width="11.33203125" style="109" bestFit="1" customWidth="1"/>
    <col min="25" max="16384" width="8.6640625" style="109"/>
  </cols>
  <sheetData/>
  <sheetProtection algorithmName="SHA-512" hashValue="HeGFg/143uww25p7WE0Gr7slfaOtJMuyNROWH0N35NquvlMa+wRwAaS+nHAeQzQ/bZAt+f2QL+ZcZbxWfgu+Mg==" saltValue="ZTZ5bUzKni+xA8YbOECpew==" spinCount="100000" sheet="1" objects="1" scenarios="1"/>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election activeCell="A15" sqref="A15"/>
    </sheetView>
  </sheetViews>
  <sheetFormatPr defaultColWidth="8.6640625" defaultRowHeight="13.2"/>
  <cols>
    <col min="1" max="1" width="113.6640625" style="20" customWidth="1"/>
    <col min="2" max="16384" width="8.6640625" style="20"/>
  </cols>
  <sheetData>
    <row r="1" spans="1:2" ht="22.2" thickBot="1">
      <c r="A1" s="28" t="s">
        <v>212</v>
      </c>
      <c r="B1" s="21"/>
    </row>
    <row r="2" spans="1:2" ht="15" thickTop="1">
      <c r="A2" s="22" t="s">
        <v>213</v>
      </c>
      <c r="B2" s="23"/>
    </row>
    <row r="3" spans="1:2" ht="14.4">
      <c r="A3" s="22" t="s">
        <v>214</v>
      </c>
      <c r="B3" s="23"/>
    </row>
    <row r="4" spans="1:2" ht="28.8">
      <c r="A4" s="22" t="s">
        <v>215</v>
      </c>
      <c r="B4" s="23"/>
    </row>
    <row r="5" spans="1:2" ht="14.4">
      <c r="A5" s="22" t="s">
        <v>216</v>
      </c>
      <c r="B5" s="23"/>
    </row>
    <row r="6" spans="1:2" ht="28.8">
      <c r="A6" s="24" t="s">
        <v>217</v>
      </c>
      <c r="B6" s="23"/>
    </row>
    <row r="7" spans="1:2" ht="14.4">
      <c r="A7" s="24" t="s">
        <v>218</v>
      </c>
      <c r="B7" s="23"/>
    </row>
    <row r="8" spans="1:2" ht="14.4">
      <c r="A8" s="24" t="s">
        <v>219</v>
      </c>
      <c r="B8" s="23"/>
    </row>
    <row r="9" spans="1:2" ht="28.8">
      <c r="A9" s="24" t="s">
        <v>220</v>
      </c>
      <c r="B9" s="23"/>
    </row>
    <row r="10" spans="1:2" ht="14.4">
      <c r="A10" s="24"/>
      <c r="B10" s="23"/>
    </row>
    <row r="11" spans="1:2" ht="14.4">
      <c r="A11" s="29" t="s">
        <v>221</v>
      </c>
      <c r="B11" s="23"/>
    </row>
    <row r="12" spans="1:2" ht="14.4">
      <c r="A12" s="25" t="s">
        <v>222</v>
      </c>
      <c r="B12" s="23"/>
    </row>
    <row r="13" spans="1:2" ht="14.4">
      <c r="A13" s="25" t="s">
        <v>223</v>
      </c>
      <c r="B13" s="23"/>
    </row>
    <row r="14" spans="1:2" ht="14.4">
      <c r="A14" s="25" t="s">
        <v>224</v>
      </c>
      <c r="B14" s="23"/>
    </row>
    <row r="15" spans="1:2" ht="13.8">
      <c r="A15" s="25"/>
      <c r="B15" s="23"/>
    </row>
    <row r="16" spans="1:2" ht="14.4">
      <c r="A16" s="29" t="s">
        <v>225</v>
      </c>
      <c r="B16" s="23"/>
    </row>
    <row r="17" spans="1:2" ht="14.4">
      <c r="A17" s="25" t="s">
        <v>226</v>
      </c>
      <c r="B17" s="23"/>
    </row>
    <row r="18" spans="1:2" ht="14.4">
      <c r="A18" s="25" t="s">
        <v>227</v>
      </c>
      <c r="B18" s="23"/>
    </row>
    <row r="19" spans="1:2" ht="14.4">
      <c r="A19" s="25" t="s">
        <v>228</v>
      </c>
      <c r="B19" s="23"/>
    </row>
    <row r="20" spans="1:2" ht="14.4">
      <c r="A20" s="25" t="s">
        <v>224</v>
      </c>
      <c r="B20" s="23"/>
    </row>
    <row r="21" spans="1:2" ht="13.8">
      <c r="A21" s="25"/>
      <c r="B21" s="23"/>
    </row>
    <row r="22" spans="1:2" ht="14.4">
      <c r="A22" s="24" t="s">
        <v>229</v>
      </c>
      <c r="B22" s="23"/>
    </row>
    <row r="23" spans="1:2" ht="14.4">
      <c r="A23" s="24"/>
      <c r="B23" s="23"/>
    </row>
    <row r="24" spans="1:2" ht="14.4">
      <c r="A24" s="29" t="s">
        <v>230</v>
      </c>
      <c r="B24" s="23"/>
    </row>
    <row r="25" spans="1:2" ht="14.4">
      <c r="A25" s="25" t="s">
        <v>231</v>
      </c>
      <c r="B25" s="23"/>
    </row>
    <row r="26" spans="1:2" ht="14.4">
      <c r="A26" s="25" t="s">
        <v>232</v>
      </c>
      <c r="B26" s="23"/>
    </row>
    <row r="27" spans="1:2" ht="14.4">
      <c r="A27" s="25" t="s">
        <v>233</v>
      </c>
      <c r="B27" s="23"/>
    </row>
    <row r="28" spans="1:2" ht="13.8">
      <c r="A28" s="25"/>
      <c r="B28" s="23"/>
    </row>
    <row r="29" spans="1:2" ht="28.8">
      <c r="A29" s="25" t="s">
        <v>234</v>
      </c>
      <c r="B29" s="23"/>
    </row>
    <row r="30" spans="1:2" ht="14.4">
      <c r="A30" s="25" t="s">
        <v>235</v>
      </c>
      <c r="B30" s="23"/>
    </row>
    <row r="31" spans="1:2" ht="14.4">
      <c r="A31" s="25" t="s">
        <v>236</v>
      </c>
      <c r="B31" s="23"/>
    </row>
    <row r="32" spans="1:2" ht="28.8">
      <c r="A32" s="25" t="s">
        <v>237</v>
      </c>
      <c r="B32" s="23"/>
    </row>
    <row r="33" spans="1:5" ht="28.8">
      <c r="A33" s="25" t="s">
        <v>238</v>
      </c>
      <c r="B33" s="23"/>
    </row>
    <row r="34" spans="1:5" ht="14.4">
      <c r="A34" s="25" t="s">
        <v>239</v>
      </c>
      <c r="B34" s="23"/>
    </row>
    <row r="35" spans="1:5" ht="14.4">
      <c r="A35" s="24" t="s">
        <v>240</v>
      </c>
      <c r="B35" s="23"/>
    </row>
    <row r="36" spans="1:5" ht="14.4">
      <c r="A36" s="24" t="s">
        <v>241</v>
      </c>
      <c r="B36" s="23"/>
    </row>
    <row r="37" spans="1:5" ht="14.4">
      <c r="A37" s="24" t="s">
        <v>242</v>
      </c>
      <c r="B37" s="23"/>
    </row>
    <row r="38" spans="1:5" ht="28.8">
      <c r="A38" s="24" t="s">
        <v>243</v>
      </c>
      <c r="B38" s="23"/>
    </row>
    <row r="39" spans="1:5" ht="14.4">
      <c r="A39" s="24" t="s">
        <v>244</v>
      </c>
      <c r="B39" s="23"/>
    </row>
    <row r="40" spans="1:5" ht="14.4">
      <c r="A40" s="96"/>
      <c r="B40" s="23"/>
    </row>
    <row r="41" spans="1:5">
      <c r="A41" s="93" t="s">
        <v>245</v>
      </c>
      <c r="B41" s="23"/>
    </row>
    <row r="42" spans="1:5" ht="14.4">
      <c r="A42" s="94" t="s">
        <v>246</v>
      </c>
      <c r="B42" s="173"/>
    </row>
    <row r="43" spans="1:5" ht="14.4">
      <c r="A43" s="94" t="s">
        <v>247</v>
      </c>
      <c r="B43" s="173"/>
    </row>
    <row r="44" spans="1:5" ht="14.4">
      <c r="A44" s="95" t="s">
        <v>248</v>
      </c>
      <c r="B44" s="173"/>
    </row>
    <row r="45" spans="1:5" ht="14.4">
      <c r="A45" s="94" t="s">
        <v>249</v>
      </c>
      <c r="B45" s="173"/>
    </row>
    <row r="46" spans="1:5" ht="14.4">
      <c r="A46" s="24"/>
      <c r="B46" s="23"/>
      <c r="C46" s="92"/>
      <c r="D46" s="92"/>
      <c r="E46" s="92"/>
    </row>
    <row r="47" spans="1:5" ht="14.4">
      <c r="A47" s="29" t="s">
        <v>250</v>
      </c>
      <c r="B47" s="23"/>
    </row>
    <row r="48" spans="1:5" ht="14.4">
      <c r="A48" s="25" t="s">
        <v>251</v>
      </c>
      <c r="B48" s="23"/>
    </row>
    <row r="49" spans="1:2" ht="14.4">
      <c r="A49" s="25" t="s">
        <v>252</v>
      </c>
      <c r="B49" s="23"/>
    </row>
    <row r="50" spans="1:2" ht="14.4">
      <c r="A50" s="25" t="s">
        <v>253</v>
      </c>
      <c r="B50" s="23"/>
    </row>
    <row r="51" spans="1:2" ht="14.4">
      <c r="A51" s="25" t="s">
        <v>254</v>
      </c>
      <c r="B51" s="23"/>
    </row>
    <row r="52" spans="1:2" ht="13.8">
      <c r="A52" s="25"/>
      <c r="B52" s="23"/>
    </row>
    <row r="53" spans="1:2" ht="14.4">
      <c r="A53" s="29" t="s">
        <v>72</v>
      </c>
      <c r="B53" s="23"/>
    </row>
    <row r="54" spans="1:2" ht="14.4">
      <c r="A54" s="25" t="s">
        <v>255</v>
      </c>
      <c r="B54" s="23"/>
    </row>
    <row r="55" spans="1:2" ht="14.4">
      <c r="A55" s="25" t="s">
        <v>256</v>
      </c>
      <c r="B55" s="23"/>
    </row>
    <row r="56" spans="1:2" ht="14.4">
      <c r="A56" s="25" t="s">
        <v>257</v>
      </c>
      <c r="B56" s="23"/>
    </row>
    <row r="57" spans="1:2" ht="14.4">
      <c r="A57" s="25" t="s">
        <v>258</v>
      </c>
      <c r="B57" s="23"/>
    </row>
    <row r="58" spans="1:2" ht="13.8">
      <c r="A58" s="25"/>
      <c r="B58" s="23"/>
    </row>
    <row r="59" spans="1:2" ht="14.4">
      <c r="A59" s="24" t="s">
        <v>259</v>
      </c>
      <c r="B59" s="23"/>
    </row>
    <row r="60" spans="1:2" ht="14.4">
      <c r="A60" s="24" t="s">
        <v>260</v>
      </c>
      <c r="B60" s="23"/>
    </row>
    <row r="61" spans="1:2" ht="14.4">
      <c r="A61" s="24" t="s">
        <v>261</v>
      </c>
      <c r="B61" s="23"/>
    </row>
    <row r="62" spans="1:2" ht="14.4">
      <c r="A62" s="24" t="s">
        <v>262</v>
      </c>
      <c r="B62" s="23"/>
    </row>
    <row r="63" spans="1:2" ht="14.4">
      <c r="A63" s="24" t="s">
        <v>263</v>
      </c>
      <c r="B63" s="23"/>
    </row>
    <row r="64" spans="1: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topLeftCell="A43" zoomScale="106" zoomScaleNormal="106" workbookViewId="0">
      <selection activeCell="A50" sqref="A50"/>
    </sheetView>
  </sheetViews>
  <sheetFormatPr defaultColWidth="8.6640625" defaultRowHeight="13.2"/>
  <cols>
    <col min="1" max="1" width="205.33203125" customWidth="1"/>
  </cols>
  <sheetData>
    <row r="1" spans="1:1" ht="23.4">
      <c r="A1" s="54" t="s">
        <v>264</v>
      </c>
    </row>
    <row r="2" spans="1:1" ht="23.4">
      <c r="A2" s="54" t="s">
        <v>265</v>
      </c>
    </row>
    <row r="3" spans="1:1" ht="13.8">
      <c r="A3" s="55" t="s">
        <v>266</v>
      </c>
    </row>
    <row r="4" spans="1:1" ht="14.4">
      <c r="A4" s="18"/>
    </row>
    <row r="5" spans="1:1" ht="14.4">
      <c r="A5" s="56" t="s">
        <v>267</v>
      </c>
    </row>
    <row r="6" spans="1:1" ht="28.8">
      <c r="A6" s="18" t="s">
        <v>268</v>
      </c>
    </row>
    <row r="7" spans="1:1" ht="14.4">
      <c r="A7" s="18"/>
    </row>
    <row r="8" spans="1:1" ht="28.8">
      <c r="A8" s="18" t="s">
        <v>269</v>
      </c>
    </row>
    <row r="9" spans="1:1" ht="43.2">
      <c r="A9" s="18" t="s">
        <v>270</v>
      </c>
    </row>
    <row r="10" spans="1:1" ht="15.6">
      <c r="A10" s="57" t="s">
        <v>271</v>
      </c>
    </row>
    <row r="11" spans="1:1" ht="13.8" thickBot="1">
      <c r="A11" s="58"/>
    </row>
    <row r="12" spans="1:1" ht="55.8" thickBot="1">
      <c r="A12" s="59" t="s">
        <v>272</v>
      </c>
    </row>
    <row r="13" spans="1:1" ht="14.4">
      <c r="A13" s="60"/>
    </row>
    <row r="14" spans="1:1" ht="14.4">
      <c r="A14" s="56" t="s">
        <v>273</v>
      </c>
    </row>
    <row r="15" spans="1:1" ht="14.4">
      <c r="A15" s="18" t="s">
        <v>274</v>
      </c>
    </row>
    <row r="16" spans="1:1" ht="28.8">
      <c r="A16" s="107" t="s">
        <v>275</v>
      </c>
    </row>
    <row r="17" spans="1:1" ht="14.4">
      <c r="A17" s="18"/>
    </row>
    <row r="18" spans="1:1" ht="14.4">
      <c r="A18" s="18"/>
    </row>
    <row r="19" spans="1:1" ht="14.4">
      <c r="A19" s="18" t="s">
        <v>276</v>
      </c>
    </row>
    <row r="20" spans="1:1" ht="28.8">
      <c r="A20" s="18" t="s">
        <v>277</v>
      </c>
    </row>
    <row r="21" spans="1:1" ht="14.4">
      <c r="A21" s="18"/>
    </row>
    <row r="22" spans="1:1" ht="14.4">
      <c r="A22" s="60" t="s">
        <v>278</v>
      </c>
    </row>
    <row r="23" spans="1:1" ht="14.4">
      <c r="A23" s="61" t="s">
        <v>279</v>
      </c>
    </row>
    <row r="24" spans="1:1" ht="14.4">
      <c r="A24" s="60" t="s">
        <v>280</v>
      </c>
    </row>
    <row r="25" spans="1:1" ht="14.4">
      <c r="A25" s="62" t="s">
        <v>281</v>
      </c>
    </row>
    <row r="26" spans="1:1" ht="14.4">
      <c r="A26" s="62" t="s">
        <v>282</v>
      </c>
    </row>
    <row r="27" spans="1:1" ht="14.4">
      <c r="A27" s="62" t="s">
        <v>283</v>
      </c>
    </row>
    <row r="28" spans="1:1" ht="14.4">
      <c r="A28" s="18" t="s">
        <v>284</v>
      </c>
    </row>
    <row r="29" spans="1:1" ht="28.8">
      <c r="A29" s="18" t="s">
        <v>285</v>
      </c>
    </row>
    <row r="30" spans="1:1" ht="28.8">
      <c r="A30" s="18" t="s">
        <v>286</v>
      </c>
    </row>
    <row r="31" spans="1:1" ht="14.4">
      <c r="A31" s="18" t="s">
        <v>287</v>
      </c>
    </row>
    <row r="32" spans="1:1" ht="14.4">
      <c r="A32" s="19" t="s">
        <v>288</v>
      </c>
    </row>
    <row r="33" spans="1:1" ht="14.4">
      <c r="A33" s="19" t="s">
        <v>289</v>
      </c>
    </row>
    <row r="34" spans="1:1" ht="14.4">
      <c r="A34" s="19" t="s">
        <v>290</v>
      </c>
    </row>
    <row r="35" spans="1:1" ht="14.4">
      <c r="A35" s="19" t="s">
        <v>291</v>
      </c>
    </row>
    <row r="36" spans="1:1" ht="14.4">
      <c r="A36" s="56" t="s">
        <v>292</v>
      </c>
    </row>
    <row r="37" spans="1:1" ht="43.2">
      <c r="A37" s="63" t="s">
        <v>293</v>
      </c>
    </row>
    <row r="38" spans="1:1" ht="14.4">
      <c r="A38" s="63" t="s">
        <v>294</v>
      </c>
    </row>
    <row r="39" spans="1:1" ht="14.4">
      <c r="A39" s="19" t="s">
        <v>295</v>
      </c>
    </row>
    <row r="40" spans="1:1" ht="57.6">
      <c r="A40" s="18" t="s">
        <v>296</v>
      </c>
    </row>
    <row r="41" spans="1:1" ht="14.4">
      <c r="A41" s="19" t="s">
        <v>297</v>
      </c>
    </row>
    <row r="42" spans="1:1" ht="43.2">
      <c r="A42" s="18" t="s">
        <v>298</v>
      </c>
    </row>
    <row r="43" spans="1:1" ht="14.4">
      <c r="A43" s="19" t="s">
        <v>299</v>
      </c>
    </row>
    <row r="44" spans="1:1" ht="14.4">
      <c r="A44" s="18" t="s">
        <v>300</v>
      </c>
    </row>
    <row r="45" spans="1:1" ht="14.4">
      <c r="A45" s="19" t="s">
        <v>301</v>
      </c>
    </row>
    <row r="46" spans="1:1" ht="14.4">
      <c r="A46" s="18" t="s">
        <v>302</v>
      </c>
    </row>
    <row r="47" spans="1:1" ht="14.4">
      <c r="A47" s="61"/>
    </row>
    <row r="48" spans="1:1" ht="14.4">
      <c r="A48" s="56" t="s">
        <v>303</v>
      </c>
    </row>
    <row r="49" spans="1:1" ht="43.2">
      <c r="A49" s="18" t="s">
        <v>304</v>
      </c>
    </row>
    <row r="50" spans="1:1" ht="86.4">
      <c r="A50" s="18" t="s">
        <v>305</v>
      </c>
    </row>
    <row r="51" spans="1:1" ht="14.4">
      <c r="A51" s="18"/>
    </row>
    <row r="52" spans="1:1" ht="57.6">
      <c r="A52" s="18" t="s">
        <v>306</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6640625" defaultRowHeight="13.2"/>
  <cols>
    <col min="1" max="1" width="8.6640625" customWidth="1"/>
  </cols>
  <sheetData>
    <row r="1" spans="1:13">
      <c r="A1" s="64"/>
      <c r="B1" s="64"/>
      <c r="C1" s="64"/>
      <c r="D1" s="64"/>
      <c r="E1" s="64"/>
      <c r="F1" s="64"/>
      <c r="G1" s="64"/>
      <c r="H1" s="64"/>
      <c r="I1" s="64"/>
      <c r="J1" s="64"/>
      <c r="K1" s="64"/>
      <c r="L1" s="64"/>
      <c r="M1" s="64"/>
    </row>
    <row r="2" spans="1:13">
      <c r="A2" s="64"/>
      <c r="B2" s="64"/>
      <c r="C2" s="64"/>
      <c r="D2" s="64"/>
      <c r="E2" s="64"/>
      <c r="F2" s="64"/>
      <c r="G2" s="64"/>
      <c r="H2" s="64"/>
      <c r="I2" s="64"/>
      <c r="J2" s="64"/>
      <c r="K2" s="64"/>
      <c r="L2" s="64"/>
      <c r="M2" s="64"/>
    </row>
    <row r="3" spans="1:13">
      <c r="A3" s="64"/>
      <c r="B3" s="64"/>
      <c r="C3" s="64"/>
      <c r="D3" s="64"/>
      <c r="E3" s="64"/>
      <c r="F3" s="64"/>
      <c r="G3" s="64"/>
      <c r="H3" s="64"/>
      <c r="I3" s="64"/>
      <c r="J3" s="64"/>
      <c r="K3" s="64"/>
      <c r="L3" s="64"/>
      <c r="M3" s="64"/>
    </row>
    <row r="4" spans="1:13">
      <c r="A4" s="64"/>
      <c r="B4" s="64"/>
      <c r="C4" s="64"/>
      <c r="D4" s="64"/>
      <c r="E4" s="64"/>
      <c r="F4" s="64"/>
      <c r="G4" s="64"/>
      <c r="H4" s="64"/>
      <c r="I4" s="64"/>
      <c r="J4" s="64"/>
      <c r="K4" s="64"/>
      <c r="L4" s="64"/>
      <c r="M4" s="64"/>
    </row>
    <row r="5" spans="1:13">
      <c r="A5" s="64"/>
      <c r="B5" s="64"/>
      <c r="C5" s="64"/>
      <c r="D5" s="64"/>
      <c r="E5" s="64"/>
      <c r="F5" s="64"/>
      <c r="G5" s="64"/>
      <c r="H5" s="64"/>
      <c r="I5" s="64"/>
      <c r="J5" s="64"/>
      <c r="K5" s="64"/>
      <c r="L5" s="64"/>
      <c r="M5" s="64"/>
    </row>
    <row r="6" spans="1:13">
      <c r="A6" s="64"/>
      <c r="B6" s="64"/>
      <c r="C6" s="64"/>
      <c r="D6" s="64"/>
      <c r="E6" s="64"/>
      <c r="F6" s="64"/>
      <c r="G6" s="64"/>
      <c r="H6" s="64"/>
      <c r="I6" s="64"/>
      <c r="J6" s="64"/>
      <c r="K6" s="64"/>
      <c r="L6" s="64"/>
      <c r="M6" s="64"/>
    </row>
    <row r="7" spans="1:13">
      <c r="A7" s="64"/>
      <c r="B7" s="64"/>
      <c r="C7" s="64"/>
      <c r="D7" s="64"/>
      <c r="E7" s="64"/>
      <c r="F7" s="64"/>
      <c r="G7" s="64"/>
      <c r="H7" s="64"/>
      <c r="I7" s="64"/>
      <c r="J7" s="64"/>
      <c r="K7" s="64"/>
      <c r="L7" s="64"/>
      <c r="M7" s="64"/>
    </row>
    <row r="8" spans="1:13">
      <c r="A8" s="64"/>
      <c r="B8" s="64"/>
      <c r="C8" s="64"/>
      <c r="D8" s="64"/>
      <c r="E8" s="64"/>
      <c r="F8" s="64"/>
      <c r="G8" s="64"/>
      <c r="H8" s="64"/>
      <c r="I8" s="64"/>
      <c r="J8" s="64"/>
      <c r="K8" s="64"/>
      <c r="L8" s="64"/>
      <c r="M8" s="64"/>
    </row>
    <row r="9" spans="1:13">
      <c r="A9" s="64"/>
      <c r="B9" s="64"/>
      <c r="C9" s="64"/>
      <c r="D9" s="64"/>
      <c r="E9" s="64"/>
      <c r="F9" s="64"/>
      <c r="G9" s="64"/>
      <c r="H9" s="64"/>
      <c r="I9" s="64"/>
      <c r="J9" s="64"/>
      <c r="K9" s="64"/>
      <c r="L9" s="64"/>
      <c r="M9" s="64"/>
    </row>
    <row r="10" spans="1:13">
      <c r="A10" s="64"/>
      <c r="B10" s="64"/>
      <c r="C10" s="64"/>
      <c r="D10" s="64"/>
      <c r="E10" s="64"/>
      <c r="F10" s="64"/>
      <c r="G10" s="64"/>
      <c r="H10" s="64"/>
      <c r="I10" s="64"/>
      <c r="J10" s="64"/>
      <c r="K10" s="64"/>
      <c r="L10" s="64"/>
      <c r="M10" s="64"/>
    </row>
    <row r="11" spans="1:13">
      <c r="A11" s="64"/>
      <c r="B11" s="64"/>
      <c r="C11" s="64"/>
      <c r="D11" s="64"/>
      <c r="E11" s="64"/>
      <c r="F11" s="64"/>
      <c r="G11" s="64"/>
      <c r="H11" s="64"/>
      <c r="I11" s="64"/>
      <c r="J11" s="64"/>
      <c r="K11" s="64"/>
      <c r="L11" s="64"/>
      <c r="M11" s="64"/>
    </row>
    <row r="12" spans="1:13">
      <c r="A12" s="64"/>
      <c r="B12" s="64"/>
      <c r="C12" s="64"/>
      <c r="D12" s="64"/>
      <c r="E12" s="64"/>
      <c r="F12" s="64"/>
      <c r="G12" s="64"/>
      <c r="H12" s="64"/>
      <c r="I12" s="64"/>
      <c r="J12" s="64"/>
      <c r="K12" s="64"/>
      <c r="L12" s="64"/>
      <c r="M12" s="64"/>
    </row>
    <row r="13" spans="1:13">
      <c r="A13" s="64"/>
      <c r="B13" s="64"/>
      <c r="C13" s="64"/>
      <c r="D13" s="64"/>
      <c r="E13" s="64"/>
      <c r="F13" s="64"/>
      <c r="G13" s="64"/>
      <c r="H13" s="64"/>
      <c r="I13" s="64"/>
      <c r="J13" s="64"/>
      <c r="K13" s="64"/>
      <c r="L13" s="64"/>
      <c r="M13" s="64"/>
    </row>
    <row r="14" spans="1:13">
      <c r="A14" s="64"/>
      <c r="B14" s="64"/>
      <c r="C14" s="64"/>
      <c r="D14" s="64"/>
      <c r="E14" s="64"/>
      <c r="F14" s="64"/>
      <c r="G14" s="64"/>
      <c r="H14" s="64"/>
      <c r="I14" s="64"/>
      <c r="J14" s="64"/>
      <c r="K14" s="64"/>
      <c r="L14" s="64"/>
      <c r="M14" s="64"/>
    </row>
    <row r="15" spans="1:13">
      <c r="A15" s="64"/>
      <c r="B15" s="64"/>
      <c r="C15" s="64"/>
      <c r="D15" s="64"/>
      <c r="E15" s="64"/>
      <c r="F15" s="64"/>
      <c r="G15" s="64"/>
      <c r="H15" s="64"/>
      <c r="I15" s="64"/>
      <c r="J15" s="64"/>
      <c r="K15" s="64"/>
      <c r="L15" s="64"/>
      <c r="M15" s="64"/>
    </row>
    <row r="16" spans="1:13">
      <c r="A16" s="64"/>
      <c r="B16" s="64"/>
      <c r="C16" s="64"/>
      <c r="D16" s="64"/>
      <c r="E16" s="64"/>
      <c r="F16" s="64"/>
      <c r="G16" s="64"/>
      <c r="H16" s="64"/>
      <c r="I16" s="64"/>
      <c r="J16" s="64"/>
      <c r="K16" s="64"/>
      <c r="L16" s="64"/>
      <c r="M16" s="64"/>
    </row>
    <row r="17" spans="1:13">
      <c r="A17" s="64"/>
      <c r="B17" s="64"/>
      <c r="C17" s="64"/>
      <c r="D17" s="64"/>
      <c r="E17" s="64"/>
      <c r="F17" s="64"/>
      <c r="G17" s="64"/>
      <c r="H17" s="64"/>
      <c r="I17" s="64"/>
      <c r="J17" s="64"/>
      <c r="K17" s="64"/>
      <c r="L17" s="64"/>
      <c r="M17" s="64"/>
    </row>
    <row r="18" spans="1:13">
      <c r="A18" s="64"/>
      <c r="B18" s="64"/>
      <c r="C18" s="64"/>
      <c r="D18" s="64"/>
      <c r="E18" s="64"/>
      <c r="F18" s="64"/>
      <c r="G18" s="64"/>
      <c r="H18" s="64"/>
      <c r="I18" s="64"/>
      <c r="J18" s="64"/>
      <c r="K18" s="64"/>
      <c r="L18" s="64"/>
      <c r="M18" s="64"/>
    </row>
    <row r="19" spans="1:13">
      <c r="A19" s="64"/>
      <c r="B19" s="64"/>
      <c r="C19" s="64"/>
      <c r="D19" s="64"/>
      <c r="E19" s="64"/>
      <c r="F19" s="64"/>
      <c r="G19" s="64"/>
      <c r="H19" s="64"/>
      <c r="I19" s="64"/>
      <c r="J19" s="64"/>
      <c r="K19" s="64"/>
      <c r="L19" s="64"/>
      <c r="M19" s="64"/>
    </row>
    <row r="20" spans="1:13">
      <c r="A20" s="64"/>
      <c r="B20" s="64"/>
      <c r="C20" s="64"/>
      <c r="D20" s="64"/>
      <c r="E20" s="64"/>
      <c r="F20" s="64"/>
      <c r="G20" s="64"/>
      <c r="H20" s="64"/>
      <c r="I20" s="64"/>
      <c r="J20" s="64"/>
      <c r="K20" s="64"/>
      <c r="L20" s="64"/>
      <c r="M20" s="64"/>
    </row>
    <row r="21" spans="1:13">
      <c r="A21" s="64"/>
      <c r="B21" s="64"/>
      <c r="C21" s="64"/>
      <c r="D21" s="64"/>
      <c r="E21" s="64"/>
      <c r="F21" s="64"/>
      <c r="G21" s="64"/>
      <c r="H21" s="64"/>
      <c r="I21" s="64"/>
      <c r="J21" s="64"/>
      <c r="K21" s="64"/>
      <c r="L21" s="64"/>
      <c r="M21" s="64"/>
    </row>
    <row r="22" spans="1:13">
      <c r="A22" s="64"/>
      <c r="B22" s="64"/>
      <c r="C22" s="64"/>
      <c r="D22" s="64"/>
      <c r="E22" s="64"/>
      <c r="F22" s="64"/>
      <c r="G22" s="64"/>
      <c r="H22" s="64"/>
      <c r="I22" s="64"/>
      <c r="J22" s="64"/>
      <c r="K22" s="64"/>
      <c r="L22" s="64"/>
      <c r="M22" s="64"/>
    </row>
    <row r="23" spans="1:13">
      <c r="A23" s="64"/>
      <c r="B23" s="64"/>
      <c r="C23" s="64"/>
      <c r="D23" s="64"/>
      <c r="E23" s="64"/>
      <c r="F23" s="64"/>
      <c r="G23" s="64"/>
      <c r="H23" s="64"/>
      <c r="I23" s="64"/>
      <c r="J23" s="64"/>
      <c r="K23" s="64"/>
      <c r="L23" s="64"/>
      <c r="M23" s="64"/>
    </row>
    <row r="24" spans="1:13">
      <c r="A24" s="64"/>
      <c r="B24" s="64"/>
      <c r="C24" s="64"/>
      <c r="D24" s="64"/>
      <c r="E24" s="64"/>
      <c r="F24" s="64"/>
      <c r="G24" s="64"/>
      <c r="H24" s="64"/>
      <c r="I24" s="64"/>
      <c r="J24" s="64"/>
      <c r="K24" s="64"/>
      <c r="L24" s="64"/>
      <c r="M24" s="64"/>
    </row>
    <row r="25" spans="1:13">
      <c r="A25" s="64"/>
      <c r="B25" s="64"/>
      <c r="C25" s="64"/>
      <c r="D25" s="64"/>
      <c r="E25" s="64"/>
      <c r="F25" s="64"/>
      <c r="G25" s="64"/>
      <c r="H25" s="64"/>
      <c r="I25" s="64"/>
      <c r="J25" s="64"/>
      <c r="K25" s="64"/>
      <c r="L25" s="64"/>
      <c r="M25" s="64"/>
    </row>
    <row r="26" spans="1:13">
      <c r="A26" s="64"/>
      <c r="B26" s="64"/>
      <c r="C26" s="64"/>
      <c r="D26" s="64"/>
      <c r="E26" s="64"/>
      <c r="F26" s="64"/>
      <c r="G26" s="64"/>
      <c r="H26" s="64"/>
      <c r="I26" s="64"/>
      <c r="J26" s="64"/>
      <c r="K26" s="64"/>
      <c r="L26" s="64"/>
      <c r="M26" s="64"/>
    </row>
    <row r="27" spans="1:13">
      <c r="A27" s="64"/>
      <c r="B27" s="64"/>
      <c r="C27" s="64"/>
      <c r="D27" s="64"/>
      <c r="E27" s="64"/>
      <c r="F27" s="64"/>
      <c r="G27" s="64"/>
      <c r="H27" s="64"/>
      <c r="I27" s="64"/>
      <c r="J27" s="64"/>
      <c r="K27" s="64"/>
      <c r="L27" s="64"/>
      <c r="M27" s="64"/>
    </row>
    <row r="28" spans="1:13">
      <c r="A28" s="64"/>
      <c r="B28" s="64"/>
      <c r="C28" s="64"/>
      <c r="D28" s="64"/>
      <c r="E28" s="64"/>
      <c r="F28" s="64"/>
      <c r="G28" s="64"/>
      <c r="H28" s="64"/>
      <c r="I28" s="64"/>
      <c r="J28" s="64"/>
      <c r="K28" s="64"/>
      <c r="L28" s="64"/>
      <c r="M28" s="64"/>
    </row>
    <row r="29" spans="1:13">
      <c r="A29" s="64"/>
      <c r="B29" s="64"/>
      <c r="C29" s="64"/>
      <c r="D29" s="64"/>
      <c r="E29" s="64"/>
      <c r="F29" s="64"/>
      <c r="G29" s="64"/>
      <c r="H29" s="64"/>
      <c r="I29" s="64"/>
      <c r="J29" s="64"/>
      <c r="K29" s="64"/>
      <c r="L29" s="64"/>
      <c r="M29" s="64"/>
    </row>
    <row r="30" spans="1:13">
      <c r="A30" s="64"/>
      <c r="B30" s="64"/>
      <c r="C30" s="64"/>
      <c r="D30" s="64"/>
      <c r="E30" s="64"/>
      <c r="F30" s="64"/>
      <c r="G30" s="64"/>
      <c r="H30" s="64"/>
      <c r="I30" s="64"/>
      <c r="J30" s="64"/>
      <c r="K30" s="64"/>
      <c r="L30" s="64"/>
      <c r="M30" s="64"/>
    </row>
    <row r="31" spans="1:13">
      <c r="A31" s="64"/>
      <c r="B31" s="64"/>
      <c r="C31" s="64"/>
      <c r="D31" s="64"/>
      <c r="E31" s="64"/>
      <c r="F31" s="64"/>
      <c r="G31" s="64"/>
      <c r="H31" s="64"/>
      <c r="I31" s="64"/>
      <c r="J31" s="64"/>
      <c r="K31" s="64"/>
      <c r="L31" s="64"/>
      <c r="M31" s="64"/>
    </row>
    <row r="32" spans="1:13">
      <c r="A32" s="64"/>
      <c r="B32" s="64"/>
      <c r="C32" s="64"/>
      <c r="D32" s="64"/>
      <c r="E32" s="64"/>
      <c r="F32" s="64"/>
      <c r="G32" s="64"/>
      <c r="H32" s="64"/>
      <c r="I32" s="64"/>
      <c r="J32" s="64"/>
      <c r="K32" s="64"/>
      <c r="L32" s="64"/>
      <c r="M32" s="64"/>
    </row>
    <row r="33" spans="1:13">
      <c r="A33" s="64"/>
      <c r="B33" s="64"/>
      <c r="C33" s="64"/>
      <c r="D33" s="64"/>
      <c r="E33" s="64"/>
      <c r="F33" s="64"/>
      <c r="G33" s="64"/>
      <c r="H33" s="64"/>
      <c r="I33" s="64"/>
      <c r="J33" s="64"/>
      <c r="K33" s="64"/>
      <c r="L33" s="64"/>
      <c r="M33" s="64"/>
    </row>
    <row r="34" spans="1:13">
      <c r="A34" s="64"/>
      <c r="B34" s="64"/>
      <c r="C34" s="64"/>
      <c r="D34" s="64"/>
      <c r="E34" s="64"/>
      <c r="F34" s="64"/>
      <c r="G34" s="64"/>
      <c r="H34" s="64"/>
      <c r="I34" s="64"/>
      <c r="J34" s="64"/>
      <c r="K34" s="64"/>
      <c r="L34" s="64"/>
      <c r="M34" s="64"/>
    </row>
    <row r="35" spans="1:13">
      <c r="A35" s="64"/>
      <c r="B35" s="64"/>
      <c r="C35" s="64"/>
      <c r="D35" s="64"/>
      <c r="E35" s="64"/>
      <c r="F35" s="64"/>
      <c r="G35" s="64"/>
      <c r="H35" s="64"/>
      <c r="I35" s="64"/>
      <c r="J35" s="64"/>
      <c r="K35" s="64"/>
      <c r="L35" s="64"/>
      <c r="M35" s="64"/>
    </row>
    <row r="36" spans="1:13">
      <c r="A36" s="64"/>
      <c r="B36" s="64"/>
      <c r="C36" s="64"/>
      <c r="D36" s="64"/>
      <c r="E36" s="64"/>
      <c r="F36" s="64"/>
      <c r="G36" s="64"/>
      <c r="H36" s="64"/>
      <c r="I36" s="64"/>
      <c r="J36" s="64"/>
      <c r="K36" s="64"/>
      <c r="L36" s="64"/>
      <c r="M36" s="64"/>
    </row>
    <row r="37" spans="1:13">
      <c r="A37" s="64"/>
      <c r="B37" s="64"/>
      <c r="C37" s="64"/>
      <c r="D37" s="64"/>
      <c r="E37" s="64"/>
      <c r="F37" s="64"/>
      <c r="G37" s="64"/>
      <c r="H37" s="64"/>
      <c r="I37" s="64"/>
      <c r="J37" s="64"/>
      <c r="K37" s="64"/>
      <c r="L37" s="64"/>
      <c r="M37" s="64"/>
    </row>
    <row r="38" spans="1:13">
      <c r="A38" s="64"/>
      <c r="B38" s="64"/>
      <c r="C38" s="64"/>
      <c r="D38" s="64"/>
      <c r="E38" s="64"/>
      <c r="F38" s="64"/>
      <c r="G38" s="64"/>
      <c r="H38" s="64"/>
      <c r="I38" s="64"/>
      <c r="J38" s="64"/>
      <c r="K38" s="64"/>
      <c r="L38" s="64"/>
      <c r="M38" s="64"/>
    </row>
    <row r="39" spans="1:13">
      <c r="A39" s="64"/>
      <c r="B39" s="64"/>
      <c r="C39" s="64"/>
      <c r="D39" s="64"/>
      <c r="E39" s="64"/>
      <c r="F39" s="64"/>
      <c r="G39" s="64"/>
      <c r="H39" s="64"/>
      <c r="I39" s="64"/>
      <c r="J39" s="64"/>
      <c r="K39" s="64"/>
      <c r="L39" s="64"/>
      <c r="M39" s="64"/>
    </row>
    <row r="40" spans="1:13">
      <c r="A40" s="64"/>
      <c r="B40" s="64"/>
      <c r="C40" s="64"/>
      <c r="D40" s="64"/>
      <c r="E40" s="64"/>
      <c r="F40" s="64"/>
      <c r="G40" s="64"/>
      <c r="H40" s="64"/>
      <c r="I40" s="64"/>
      <c r="J40" s="64"/>
      <c r="K40" s="64"/>
      <c r="L40" s="64"/>
      <c r="M40" s="64"/>
    </row>
    <row r="41" spans="1:13">
      <c r="A41" s="64"/>
      <c r="B41" s="64"/>
      <c r="C41" s="64"/>
      <c r="D41" s="64"/>
      <c r="E41" s="64"/>
      <c r="F41" s="64"/>
      <c r="G41" s="64"/>
      <c r="H41" s="64"/>
      <c r="I41" s="64"/>
      <c r="J41" s="64"/>
      <c r="K41" s="64"/>
      <c r="L41" s="64"/>
      <c r="M41" s="64"/>
    </row>
    <row r="42" spans="1:13">
      <c r="A42" s="64"/>
      <c r="B42" s="64"/>
      <c r="C42" s="64"/>
      <c r="D42" s="64"/>
      <c r="E42" s="64"/>
      <c r="F42" s="64"/>
      <c r="G42" s="64"/>
      <c r="H42" s="64"/>
      <c r="I42" s="64"/>
      <c r="J42" s="64"/>
      <c r="K42" s="64"/>
      <c r="L42" s="64"/>
      <c r="M42" s="64"/>
    </row>
    <row r="43" spans="1:13">
      <c r="A43" s="64"/>
      <c r="B43" s="64"/>
      <c r="C43" s="64"/>
      <c r="D43" s="64"/>
      <c r="E43" s="64"/>
      <c r="F43" s="64"/>
      <c r="G43" s="64"/>
      <c r="H43" s="64"/>
      <c r="I43" s="64"/>
      <c r="J43" s="64"/>
      <c r="K43" s="64"/>
      <c r="L43" s="64"/>
      <c r="M43" s="64"/>
    </row>
    <row r="44" spans="1:13">
      <c r="A44" s="64"/>
      <c r="B44" s="64"/>
      <c r="C44" s="64"/>
      <c r="D44" s="64"/>
      <c r="E44" s="64"/>
      <c r="F44" s="64"/>
      <c r="G44" s="64"/>
      <c r="H44" s="64"/>
      <c r="I44" s="64"/>
      <c r="J44" s="64"/>
      <c r="K44" s="64"/>
      <c r="L44" s="64"/>
      <c r="M44" s="64"/>
    </row>
    <row r="45" spans="1:13">
      <c r="A45" s="64"/>
      <c r="B45" s="64"/>
      <c r="C45" s="64"/>
      <c r="D45" s="64"/>
      <c r="E45" s="64"/>
      <c r="F45" s="64"/>
      <c r="G45" s="64"/>
      <c r="H45" s="64"/>
      <c r="I45" s="64"/>
      <c r="J45" s="64"/>
      <c r="K45" s="64"/>
      <c r="L45" s="64"/>
      <c r="M45" s="64"/>
    </row>
    <row r="46" spans="1:13">
      <c r="A46" s="64"/>
      <c r="B46" s="64"/>
      <c r="C46" s="64"/>
      <c r="D46" s="64"/>
      <c r="E46" s="64"/>
      <c r="F46" s="64"/>
      <c r="G46" s="64"/>
      <c r="H46" s="64"/>
      <c r="I46" s="64"/>
      <c r="J46" s="64"/>
      <c r="K46" s="64"/>
      <c r="L46" s="64"/>
      <c r="M46" s="64"/>
    </row>
    <row r="47" spans="1:13">
      <c r="A47" s="64"/>
      <c r="B47" s="64"/>
      <c r="C47" s="64"/>
      <c r="D47" s="64"/>
      <c r="E47" s="64"/>
      <c r="F47" s="64"/>
      <c r="G47" s="64"/>
      <c r="H47" s="64"/>
      <c r="I47" s="64"/>
      <c r="J47" s="64"/>
      <c r="K47" s="64"/>
      <c r="L47" s="64"/>
      <c r="M47" s="64"/>
    </row>
    <row r="48" spans="1:13">
      <c r="A48" s="64"/>
      <c r="B48" s="64"/>
      <c r="C48" s="64"/>
      <c r="D48" s="64"/>
      <c r="E48" s="64"/>
      <c r="F48" s="64"/>
      <c r="G48" s="64"/>
      <c r="H48" s="64"/>
      <c r="I48" s="64"/>
      <c r="J48" s="64"/>
      <c r="K48" s="64"/>
      <c r="L48" s="64"/>
      <c r="M48" s="64"/>
    </row>
    <row r="49" spans="1:13">
      <c r="A49" s="64"/>
      <c r="B49" s="64"/>
      <c r="C49" s="64"/>
      <c r="D49" s="64"/>
      <c r="E49" s="64"/>
      <c r="F49" s="64"/>
      <c r="G49" s="64"/>
      <c r="H49" s="64"/>
      <c r="I49" s="64"/>
      <c r="J49" s="64"/>
      <c r="K49" s="64"/>
      <c r="L49" s="64"/>
      <c r="M49" s="64"/>
    </row>
    <row r="50" spans="1:13">
      <c r="A50" s="64"/>
      <c r="B50" s="64"/>
      <c r="C50" s="64"/>
      <c r="D50" s="64"/>
      <c r="E50" s="64"/>
      <c r="F50" s="64"/>
      <c r="G50" s="64"/>
      <c r="H50" s="64"/>
      <c r="I50" s="64"/>
      <c r="J50" s="64"/>
      <c r="K50" s="64"/>
      <c r="L50" s="64"/>
      <c r="M50" s="64"/>
    </row>
    <row r="51" spans="1:13">
      <c r="A51" s="64"/>
      <c r="B51" s="64"/>
      <c r="C51" s="64"/>
      <c r="D51" s="64"/>
      <c r="E51" s="64"/>
      <c r="F51" s="64"/>
      <c r="G51" s="64"/>
      <c r="H51" s="64"/>
      <c r="I51" s="64"/>
      <c r="J51" s="64"/>
      <c r="K51" s="64"/>
      <c r="L51" s="64"/>
      <c r="M51" s="64"/>
    </row>
    <row r="52" spans="1:13">
      <c r="A52" s="64"/>
      <c r="B52" s="64"/>
      <c r="C52" s="64"/>
      <c r="D52" s="64"/>
      <c r="E52" s="64"/>
      <c r="F52" s="64"/>
      <c r="G52" s="64"/>
      <c r="H52" s="64"/>
      <c r="I52" s="64"/>
      <c r="J52" s="64"/>
      <c r="K52" s="64"/>
      <c r="L52" s="64"/>
      <c r="M52" s="64"/>
    </row>
    <row r="53" spans="1:13">
      <c r="A53" s="64"/>
      <c r="B53" s="64"/>
      <c r="C53" s="64"/>
      <c r="D53" s="64"/>
      <c r="E53" s="64"/>
      <c r="F53" s="64"/>
      <c r="G53" s="64"/>
      <c r="H53" s="64"/>
      <c r="I53" s="64"/>
      <c r="J53" s="64"/>
      <c r="K53" s="64"/>
      <c r="L53" s="64"/>
      <c r="M53" s="64"/>
    </row>
    <row r="54" spans="1:13">
      <c r="A54" s="64"/>
      <c r="B54" s="64"/>
      <c r="C54" s="64"/>
      <c r="D54" s="64"/>
      <c r="E54" s="64"/>
      <c r="F54" s="64"/>
      <c r="G54" s="64"/>
      <c r="H54" s="64"/>
      <c r="I54" s="64"/>
      <c r="J54" s="64"/>
      <c r="K54" s="64"/>
      <c r="L54" s="64"/>
      <c r="M54" s="64"/>
    </row>
    <row r="55" spans="1:13">
      <c r="A55" s="64"/>
      <c r="B55" s="64"/>
      <c r="C55" s="64"/>
      <c r="D55" s="64"/>
      <c r="E55" s="64"/>
      <c r="F55" s="64"/>
      <c r="G55" s="64"/>
      <c r="H55" s="64"/>
      <c r="I55" s="64"/>
      <c r="J55" s="64"/>
      <c r="K55" s="64"/>
      <c r="L55" s="64"/>
      <c r="M55" s="64"/>
    </row>
    <row r="56" spans="1:13">
      <c r="A56" s="64"/>
      <c r="B56" s="64"/>
      <c r="C56" s="64"/>
      <c r="D56" s="64"/>
      <c r="E56" s="64"/>
      <c r="F56" s="64"/>
      <c r="G56" s="64"/>
      <c r="H56" s="64"/>
      <c r="I56" s="64"/>
      <c r="J56" s="64"/>
      <c r="K56" s="64"/>
      <c r="L56" s="64"/>
      <c r="M56" s="64"/>
    </row>
    <row r="57" spans="1:13">
      <c r="A57" s="64"/>
      <c r="B57" s="64"/>
      <c r="C57" s="64"/>
      <c r="D57" s="64"/>
      <c r="E57" s="64"/>
      <c r="F57" s="64"/>
      <c r="G57" s="64"/>
      <c r="H57" s="64"/>
      <c r="I57" s="64"/>
      <c r="J57" s="64"/>
      <c r="K57" s="64"/>
      <c r="L57" s="64"/>
      <c r="M57" s="64"/>
    </row>
    <row r="58" spans="1:13">
      <c r="A58" s="64"/>
      <c r="B58" s="64"/>
      <c r="C58" s="64"/>
      <c r="D58" s="64"/>
      <c r="E58" s="64"/>
      <c r="F58" s="64"/>
      <c r="G58" s="64"/>
      <c r="H58" s="64"/>
      <c r="I58" s="64"/>
      <c r="J58" s="64"/>
      <c r="K58" s="64"/>
      <c r="L58" s="64"/>
      <c r="M58" s="64"/>
    </row>
    <row r="59" spans="1:13">
      <c r="A59" s="64"/>
      <c r="B59" s="64"/>
      <c r="C59" s="64"/>
      <c r="D59" s="64"/>
      <c r="E59" s="64"/>
      <c r="F59" s="64"/>
      <c r="G59" s="64"/>
      <c r="H59" s="64"/>
      <c r="I59" s="64"/>
      <c r="J59" s="64"/>
      <c r="K59" s="64"/>
      <c r="L59" s="64"/>
      <c r="M59" s="64"/>
    </row>
    <row r="60" spans="1:13">
      <c r="A60" s="64"/>
      <c r="B60" s="64"/>
      <c r="C60" s="64"/>
      <c r="D60" s="64"/>
      <c r="E60" s="64"/>
      <c r="F60" s="64"/>
      <c r="G60" s="64"/>
      <c r="H60" s="64"/>
      <c r="I60" s="64"/>
      <c r="J60" s="64"/>
      <c r="K60" s="64"/>
      <c r="L60" s="64"/>
      <c r="M60" s="64"/>
    </row>
    <row r="61" spans="1:13">
      <c r="A61" s="64"/>
      <c r="B61" s="64"/>
      <c r="C61" s="64"/>
      <c r="D61" s="64"/>
      <c r="E61" s="64"/>
      <c r="F61" s="64"/>
      <c r="G61" s="64"/>
      <c r="H61" s="64"/>
      <c r="I61" s="64"/>
      <c r="J61" s="64"/>
      <c r="K61" s="64"/>
      <c r="L61" s="64"/>
      <c r="M61" s="64"/>
    </row>
    <row r="62" spans="1:13">
      <c r="A62" s="64"/>
      <c r="B62" s="64"/>
      <c r="C62" s="64"/>
      <c r="D62" s="64"/>
      <c r="E62" s="64"/>
      <c r="F62" s="64"/>
      <c r="G62" s="64"/>
      <c r="H62" s="64"/>
      <c r="I62" s="64"/>
      <c r="J62" s="64"/>
      <c r="K62" s="64"/>
      <c r="L62" s="64"/>
      <c r="M62" s="64"/>
    </row>
    <row r="63" spans="1:13">
      <c r="A63" s="64"/>
      <c r="B63" s="64"/>
      <c r="C63" s="64"/>
      <c r="D63" s="64"/>
      <c r="E63" s="64"/>
      <c r="F63" s="64"/>
      <c r="G63" s="64"/>
      <c r="H63" s="64"/>
      <c r="I63" s="64"/>
      <c r="J63" s="64"/>
      <c r="K63" s="64"/>
      <c r="L63" s="64"/>
      <c r="M63" s="64"/>
    </row>
    <row r="64" spans="1:13">
      <c r="A64" s="64"/>
      <c r="B64" s="64"/>
      <c r="C64" s="64"/>
      <c r="D64" s="64"/>
      <c r="E64" s="64"/>
      <c r="F64" s="64"/>
      <c r="G64" s="64"/>
      <c r="H64" s="64"/>
      <c r="I64" s="64"/>
      <c r="J64" s="64"/>
      <c r="K64" s="64"/>
      <c r="L64" s="64"/>
      <c r="M64" s="64"/>
    </row>
    <row r="65" spans="1:13">
      <c r="A65" s="64"/>
      <c r="B65" s="64"/>
      <c r="C65" s="64"/>
      <c r="D65" s="64"/>
      <c r="E65" s="64"/>
      <c r="F65" s="64"/>
      <c r="G65" s="64"/>
      <c r="H65" s="64"/>
      <c r="I65" s="64"/>
      <c r="J65" s="64"/>
      <c r="K65" s="64"/>
      <c r="L65" s="64"/>
      <c r="M65" s="64"/>
    </row>
    <row r="66" spans="1:13">
      <c r="A66" s="64"/>
      <c r="B66" s="64"/>
      <c r="C66" s="64"/>
      <c r="D66" s="64"/>
      <c r="E66" s="64"/>
      <c r="F66" s="64"/>
      <c r="G66" s="64"/>
      <c r="H66" s="64"/>
      <c r="I66" s="64"/>
      <c r="J66" s="64"/>
      <c r="K66" s="64"/>
      <c r="L66" s="64"/>
      <c r="M66" s="64"/>
    </row>
    <row r="67" spans="1:13">
      <c r="A67" s="64"/>
      <c r="B67" s="64"/>
      <c r="C67" s="64"/>
      <c r="D67" s="64"/>
      <c r="E67" s="64"/>
      <c r="F67" s="64"/>
      <c r="G67" s="64"/>
      <c r="H67" s="64"/>
      <c r="I67" s="64"/>
      <c r="J67" s="64"/>
      <c r="K67" s="64"/>
      <c r="L67" s="64"/>
      <c r="M67" s="64"/>
    </row>
    <row r="68" spans="1:13">
      <c r="A68" s="64"/>
      <c r="B68" s="64"/>
      <c r="C68" s="64"/>
      <c r="D68" s="64"/>
      <c r="E68" s="64"/>
      <c r="F68" s="64"/>
      <c r="G68" s="64"/>
      <c r="H68" s="64"/>
      <c r="I68" s="64"/>
      <c r="J68" s="64"/>
      <c r="K68" s="64"/>
      <c r="L68" s="64"/>
      <c r="M68" s="64"/>
    </row>
    <row r="69" spans="1:13">
      <c r="A69" s="64"/>
      <c r="B69" s="64"/>
      <c r="C69" s="64"/>
      <c r="D69" s="64"/>
      <c r="E69" s="64"/>
      <c r="F69" s="64"/>
      <c r="G69" s="64"/>
      <c r="H69" s="64"/>
      <c r="I69" s="64"/>
      <c r="J69" s="64"/>
      <c r="K69" s="64"/>
      <c r="L69" s="64"/>
      <c r="M69" s="64"/>
    </row>
    <row r="70" spans="1:13">
      <c r="A70" s="64"/>
      <c r="B70" s="64"/>
      <c r="C70" s="64"/>
      <c r="D70" s="64"/>
      <c r="E70" s="64"/>
      <c r="F70" s="64"/>
      <c r="G70" s="64"/>
      <c r="H70" s="64"/>
      <c r="I70" s="64"/>
      <c r="J70" s="64"/>
      <c r="K70" s="64"/>
      <c r="L70" s="64"/>
      <c r="M70" s="64"/>
    </row>
    <row r="71" spans="1:13">
      <c r="A71" s="64"/>
      <c r="B71" s="64"/>
      <c r="C71" s="64"/>
      <c r="D71" s="64"/>
      <c r="E71" s="64"/>
      <c r="F71" s="64"/>
      <c r="G71" s="64"/>
      <c r="H71" s="64"/>
      <c r="I71" s="64"/>
      <c r="J71" s="64"/>
      <c r="K71" s="64"/>
      <c r="L71" s="64"/>
      <c r="M71" s="64"/>
    </row>
    <row r="72" spans="1:13">
      <c r="A72" s="64"/>
      <c r="B72" s="64"/>
      <c r="C72" s="64"/>
      <c r="D72" s="64"/>
      <c r="E72" s="64"/>
      <c r="F72" s="64"/>
      <c r="G72" s="64"/>
      <c r="H72" s="64"/>
      <c r="I72" s="64"/>
      <c r="J72" s="64"/>
      <c r="K72" s="64"/>
      <c r="L72" s="64"/>
      <c r="M72" s="64"/>
    </row>
    <row r="73" spans="1:13">
      <c r="A73" s="64"/>
      <c r="B73" s="64"/>
      <c r="C73" s="64"/>
      <c r="D73" s="64"/>
      <c r="E73" s="64"/>
      <c r="F73" s="64"/>
      <c r="G73" s="64"/>
      <c r="H73" s="64"/>
      <c r="I73" s="64"/>
      <c r="J73" s="64"/>
      <c r="K73" s="64"/>
      <c r="L73" s="64"/>
      <c r="M73" s="64"/>
    </row>
    <row r="74" spans="1:13">
      <c r="A74" s="64"/>
      <c r="B74" s="64"/>
      <c r="C74" s="64"/>
      <c r="D74" s="64"/>
      <c r="E74" s="64"/>
      <c r="F74" s="64"/>
      <c r="G74" s="64"/>
      <c r="H74" s="64"/>
      <c r="I74" s="64"/>
      <c r="J74" s="64"/>
      <c r="K74" s="64"/>
      <c r="L74" s="64"/>
      <c r="M74" s="64"/>
    </row>
    <row r="75" spans="1:13">
      <c r="A75" s="64"/>
      <c r="B75" s="64"/>
      <c r="C75" s="64"/>
      <c r="D75" s="64"/>
      <c r="E75" s="64"/>
      <c r="F75" s="64"/>
      <c r="G75" s="64"/>
      <c r="H75" s="64"/>
      <c r="I75" s="64"/>
      <c r="J75" s="64"/>
      <c r="K75" s="64"/>
      <c r="L75" s="64"/>
      <c r="M75" s="64"/>
    </row>
    <row r="76" spans="1:13">
      <c r="A76" s="64"/>
      <c r="B76" s="64"/>
      <c r="C76" s="64"/>
      <c r="D76" s="64"/>
      <c r="E76" s="64"/>
      <c r="F76" s="64"/>
      <c r="G76" s="64"/>
      <c r="H76" s="64"/>
      <c r="I76" s="64"/>
      <c r="J76" s="64"/>
      <c r="K76" s="64"/>
      <c r="L76" s="64"/>
      <c r="M76" s="64"/>
    </row>
    <row r="77" spans="1:13">
      <c r="A77" s="64"/>
      <c r="B77" s="64"/>
      <c r="C77" s="64"/>
      <c r="D77" s="64"/>
      <c r="E77" s="64"/>
      <c r="F77" s="64"/>
      <c r="G77" s="64"/>
      <c r="H77" s="64"/>
      <c r="I77" s="64"/>
      <c r="J77" s="64"/>
      <c r="K77" s="64"/>
      <c r="L77" s="64"/>
      <c r="M77" s="64"/>
    </row>
    <row r="78" spans="1:13">
      <c r="A78" s="64"/>
      <c r="B78" s="64"/>
      <c r="C78" s="64"/>
      <c r="D78" s="64"/>
      <c r="E78" s="64"/>
      <c r="F78" s="64"/>
      <c r="G78" s="64"/>
      <c r="H78" s="64"/>
      <c r="I78" s="64"/>
      <c r="J78" s="64"/>
      <c r="K78" s="64"/>
      <c r="L78" s="64"/>
      <c r="M78" s="64"/>
    </row>
    <row r="79" spans="1:13">
      <c r="A79" s="64"/>
      <c r="B79" s="64"/>
      <c r="C79" s="64"/>
      <c r="D79" s="64"/>
      <c r="E79" s="64"/>
      <c r="F79" s="64"/>
      <c r="G79" s="64"/>
      <c r="H79" s="64"/>
      <c r="I79" s="64"/>
      <c r="J79" s="64"/>
      <c r="K79" s="64"/>
      <c r="L79" s="64"/>
      <c r="M79" s="64"/>
    </row>
    <row r="80" spans="1:13">
      <c r="A80" s="64"/>
      <c r="B80" s="64"/>
      <c r="C80" s="64"/>
      <c r="D80" s="64"/>
      <c r="E80" s="64"/>
      <c r="F80" s="64"/>
      <c r="G80" s="64"/>
      <c r="H80" s="64"/>
      <c r="I80" s="64"/>
      <c r="J80" s="64"/>
      <c r="K80" s="64"/>
      <c r="L80" s="64"/>
      <c r="M80" s="64"/>
    </row>
    <row r="81" spans="1:13">
      <c r="A81" s="64"/>
      <c r="B81" s="64"/>
      <c r="C81" s="64"/>
      <c r="D81" s="64"/>
      <c r="E81" s="64"/>
      <c r="F81" s="64"/>
      <c r="G81" s="64"/>
      <c r="H81" s="64"/>
      <c r="I81" s="64"/>
      <c r="J81" s="64"/>
      <c r="K81" s="64"/>
      <c r="L81" s="64"/>
      <c r="M81" s="64"/>
    </row>
    <row r="82" spans="1:13">
      <c r="A82" s="64"/>
      <c r="B82" s="64"/>
      <c r="C82" s="64"/>
      <c r="D82" s="64"/>
      <c r="E82" s="64"/>
      <c r="F82" s="64"/>
      <c r="G82" s="64"/>
      <c r="H82" s="64"/>
      <c r="I82" s="64"/>
      <c r="J82" s="64"/>
      <c r="K82" s="64"/>
      <c r="L82" s="64"/>
      <c r="M82" s="64"/>
    </row>
    <row r="83" spans="1:13">
      <c r="A83" s="64"/>
      <c r="B83" s="64"/>
      <c r="C83" s="64"/>
      <c r="D83" s="64"/>
      <c r="E83" s="64"/>
      <c r="F83" s="64"/>
      <c r="G83" s="64"/>
      <c r="H83" s="64"/>
      <c r="I83" s="64"/>
      <c r="J83" s="64"/>
      <c r="K83" s="64"/>
      <c r="L83" s="64"/>
      <c r="M83" s="64"/>
    </row>
    <row r="84" spans="1:13">
      <c r="A84" s="64"/>
      <c r="B84" s="64"/>
      <c r="C84" s="64"/>
      <c r="D84" s="64"/>
      <c r="E84" s="64"/>
      <c r="F84" s="64"/>
      <c r="G84" s="64"/>
      <c r="H84" s="64"/>
      <c r="I84" s="64"/>
      <c r="J84" s="64"/>
      <c r="K84" s="64"/>
      <c r="L84" s="64"/>
      <c r="M84" s="64"/>
    </row>
    <row r="85" spans="1:13">
      <c r="A85" s="64"/>
      <c r="B85" s="64"/>
      <c r="C85" s="64"/>
      <c r="D85" s="64"/>
      <c r="E85" s="64"/>
      <c r="F85" s="64"/>
      <c r="G85" s="64"/>
      <c r="H85" s="64"/>
      <c r="I85" s="64"/>
      <c r="J85" s="64"/>
      <c r="K85" s="64"/>
      <c r="L85" s="64"/>
      <c r="M85" s="64"/>
    </row>
    <row r="86" spans="1:13">
      <c r="A86" s="64"/>
      <c r="B86" s="64"/>
      <c r="C86" s="64"/>
      <c r="D86" s="64"/>
      <c r="E86" s="64"/>
      <c r="F86" s="64"/>
      <c r="G86" s="64"/>
      <c r="H86" s="64"/>
      <c r="I86" s="64"/>
      <c r="J86" s="64"/>
      <c r="K86" s="64"/>
      <c r="L86" s="64"/>
      <c r="M86" s="64"/>
    </row>
    <row r="87" spans="1:13">
      <c r="A87" s="64"/>
      <c r="B87" s="64"/>
      <c r="C87" s="64"/>
      <c r="D87" s="64"/>
      <c r="E87" s="64"/>
      <c r="F87" s="64"/>
      <c r="G87" s="64"/>
      <c r="H87" s="64"/>
      <c r="I87" s="64"/>
      <c r="J87" s="64"/>
      <c r="K87" s="64"/>
      <c r="L87" s="64"/>
      <c r="M87" s="64"/>
    </row>
    <row r="88" spans="1:13">
      <c r="A88" s="64"/>
      <c r="B88" s="64"/>
      <c r="C88" s="64"/>
      <c r="D88" s="64"/>
      <c r="E88" s="64"/>
      <c r="F88" s="64"/>
      <c r="G88" s="64"/>
      <c r="H88" s="64"/>
      <c r="I88" s="64"/>
      <c r="J88" s="64"/>
      <c r="K88" s="64"/>
      <c r="L88" s="64"/>
      <c r="M88" s="64"/>
    </row>
    <row r="89" spans="1:13">
      <c r="A89" s="64"/>
      <c r="B89" s="64"/>
      <c r="C89" s="64"/>
      <c r="D89" s="64"/>
      <c r="E89" s="64"/>
      <c r="F89" s="64"/>
      <c r="G89" s="64"/>
      <c r="H89" s="64"/>
      <c r="I89" s="64"/>
      <c r="J89" s="64"/>
      <c r="K89" s="64"/>
      <c r="L89" s="64"/>
      <c r="M89" s="64"/>
    </row>
    <row r="90" spans="1:13">
      <c r="A90" s="64"/>
      <c r="B90" s="64"/>
      <c r="C90" s="64"/>
      <c r="D90" s="64"/>
      <c r="E90" s="64"/>
      <c r="F90" s="64"/>
      <c r="G90" s="64"/>
      <c r="H90" s="64"/>
      <c r="I90" s="64"/>
      <c r="J90" s="64"/>
      <c r="K90" s="64"/>
      <c r="L90" s="64"/>
      <c r="M90" s="64"/>
    </row>
    <row r="91" spans="1:13">
      <c r="A91" s="64"/>
      <c r="B91" s="64"/>
      <c r="C91" s="64"/>
      <c r="D91" s="64"/>
      <c r="E91" s="64"/>
      <c r="F91" s="64"/>
      <c r="G91" s="64"/>
      <c r="H91" s="64"/>
      <c r="I91" s="64"/>
      <c r="J91" s="64"/>
      <c r="K91" s="64"/>
      <c r="L91" s="64"/>
      <c r="M91" s="64"/>
    </row>
    <row r="92" spans="1:13">
      <c r="A92" s="64"/>
      <c r="B92" s="64"/>
      <c r="C92" s="64"/>
      <c r="D92" s="64"/>
      <c r="E92" s="64"/>
      <c r="F92" s="64"/>
      <c r="G92" s="64"/>
      <c r="H92" s="64"/>
      <c r="I92" s="64"/>
      <c r="J92" s="64"/>
      <c r="K92" s="64"/>
      <c r="L92" s="64"/>
      <c r="M92" s="64"/>
    </row>
    <row r="93" spans="1:13">
      <c r="A93" s="64"/>
      <c r="B93" s="64"/>
      <c r="C93" s="64"/>
      <c r="D93" s="64"/>
      <c r="E93" s="64"/>
      <c r="F93" s="64"/>
      <c r="G93" s="64"/>
      <c r="H93" s="64"/>
      <c r="I93" s="64"/>
      <c r="J93" s="64"/>
      <c r="K93" s="64"/>
      <c r="L93" s="64"/>
      <c r="M93" s="64"/>
    </row>
    <row r="94" spans="1:13">
      <c r="A94" s="64"/>
      <c r="B94" s="64"/>
      <c r="C94" s="64"/>
      <c r="D94" s="64"/>
      <c r="E94" s="64"/>
      <c r="F94" s="64"/>
      <c r="G94" s="64"/>
      <c r="H94" s="64"/>
      <c r="I94" s="64"/>
      <c r="J94" s="64"/>
      <c r="K94" s="64"/>
      <c r="L94" s="64"/>
      <c r="M94" s="64"/>
    </row>
    <row r="95" spans="1:13">
      <c r="A95" s="64"/>
      <c r="B95" s="64"/>
      <c r="C95" s="64"/>
      <c r="D95" s="64"/>
      <c r="E95" s="64"/>
      <c r="F95" s="64"/>
      <c r="G95" s="64"/>
      <c r="H95" s="64"/>
      <c r="I95" s="64"/>
      <c r="J95" s="64"/>
      <c r="K95" s="64"/>
      <c r="L95" s="64"/>
      <c r="M95" s="64"/>
    </row>
    <row r="96" spans="1:13">
      <c r="A96" s="64"/>
      <c r="B96" s="64"/>
      <c r="C96" s="64"/>
      <c r="D96" s="64"/>
      <c r="E96" s="64"/>
      <c r="F96" s="64"/>
      <c r="G96" s="64"/>
      <c r="H96" s="64"/>
      <c r="I96" s="64"/>
      <c r="J96" s="64"/>
      <c r="K96" s="64"/>
      <c r="L96" s="64"/>
      <c r="M96" s="64"/>
    </row>
    <row r="97" spans="1:13">
      <c r="A97" s="64"/>
      <c r="B97" s="64"/>
      <c r="C97" s="64"/>
      <c r="D97" s="64"/>
      <c r="E97" s="64"/>
      <c r="F97" s="64"/>
      <c r="G97" s="64"/>
      <c r="H97" s="64"/>
      <c r="I97" s="64"/>
      <c r="J97" s="64"/>
      <c r="K97" s="64"/>
      <c r="L97" s="64"/>
      <c r="M97" s="64"/>
    </row>
    <row r="98" spans="1:13">
      <c r="A98" s="64"/>
      <c r="B98" s="64"/>
      <c r="C98" s="64"/>
      <c r="D98" s="64"/>
      <c r="E98" s="64"/>
      <c r="F98" s="64"/>
      <c r="G98" s="64"/>
      <c r="H98" s="64"/>
      <c r="I98" s="64"/>
      <c r="J98" s="64"/>
      <c r="K98" s="64"/>
      <c r="L98" s="64"/>
      <c r="M98" s="64"/>
    </row>
    <row r="99" spans="1:13">
      <c r="A99" s="64"/>
      <c r="B99" s="64"/>
      <c r="C99" s="64"/>
      <c r="D99" s="64"/>
      <c r="E99" s="64"/>
      <c r="F99" s="64"/>
      <c r="G99" s="64"/>
      <c r="H99" s="64"/>
      <c r="I99" s="64"/>
      <c r="J99" s="64"/>
      <c r="K99" s="64"/>
      <c r="L99" s="64"/>
      <c r="M99" s="64"/>
    </row>
    <row r="100" spans="1:13">
      <c r="A100" s="64"/>
      <c r="B100" s="64"/>
      <c r="C100" s="64"/>
      <c r="D100" s="64"/>
      <c r="E100" s="64"/>
      <c r="F100" s="64"/>
      <c r="G100" s="64"/>
      <c r="H100" s="64"/>
      <c r="I100" s="64"/>
      <c r="J100" s="64"/>
      <c r="K100" s="64"/>
      <c r="L100" s="64"/>
      <c r="M100" s="64"/>
    </row>
    <row r="101" spans="1:13">
      <c r="A101" s="64"/>
      <c r="B101" s="64"/>
      <c r="C101" s="64"/>
      <c r="D101" s="64"/>
      <c r="E101" s="64"/>
      <c r="F101" s="64"/>
      <c r="G101" s="64"/>
      <c r="H101" s="64"/>
      <c r="I101" s="64"/>
      <c r="J101" s="64"/>
      <c r="K101" s="64"/>
      <c r="L101" s="64"/>
      <c r="M101" s="64"/>
    </row>
    <row r="102" spans="1:13">
      <c r="A102" s="64"/>
      <c r="B102" s="64"/>
      <c r="C102" s="64"/>
      <c r="D102" s="64"/>
      <c r="E102" s="64"/>
      <c r="F102" s="64"/>
      <c r="G102" s="64"/>
      <c r="H102" s="64"/>
      <c r="I102" s="64"/>
      <c r="J102" s="64"/>
      <c r="K102" s="64"/>
      <c r="L102" s="64"/>
      <c r="M102" s="64"/>
    </row>
    <row r="103" spans="1:13">
      <c r="A103" s="64"/>
      <c r="B103" s="64"/>
      <c r="C103" s="64"/>
      <c r="D103" s="64"/>
      <c r="E103" s="64"/>
      <c r="F103" s="64"/>
      <c r="G103" s="64"/>
      <c r="H103" s="64"/>
      <c r="I103" s="64"/>
      <c r="J103" s="64"/>
      <c r="K103" s="64"/>
      <c r="L103" s="64"/>
      <c r="M103" s="64"/>
    </row>
    <row r="104" spans="1:13">
      <c r="A104" s="64"/>
      <c r="B104" s="64"/>
      <c r="C104" s="64"/>
      <c r="D104" s="64"/>
      <c r="E104" s="64"/>
      <c r="F104" s="64"/>
      <c r="G104" s="64"/>
      <c r="H104" s="64"/>
      <c r="I104" s="64"/>
      <c r="J104" s="64"/>
      <c r="K104" s="64"/>
      <c r="L104" s="64"/>
      <c r="M104" s="64"/>
    </row>
    <row r="105" spans="1:13">
      <c r="A105" s="64"/>
      <c r="B105" s="64"/>
      <c r="C105" s="64"/>
      <c r="D105" s="64"/>
      <c r="E105" s="64"/>
      <c r="F105" s="64"/>
      <c r="G105" s="64"/>
      <c r="H105" s="64"/>
      <c r="I105" s="64"/>
      <c r="J105" s="64"/>
      <c r="K105" s="64"/>
      <c r="L105" s="64"/>
      <c r="M105" s="64"/>
    </row>
    <row r="106" spans="1:13">
      <c r="A106" s="64"/>
      <c r="B106" s="64"/>
      <c r="C106" s="64"/>
      <c r="D106" s="64"/>
      <c r="E106" s="64"/>
      <c r="F106" s="64"/>
      <c r="G106" s="64"/>
      <c r="H106" s="64"/>
      <c r="I106" s="64"/>
      <c r="J106" s="64"/>
      <c r="K106" s="64"/>
      <c r="L106" s="64"/>
      <c r="M106" s="64"/>
    </row>
    <row r="107" spans="1:13">
      <c r="A107" s="64"/>
      <c r="B107" s="64"/>
      <c r="C107" s="64"/>
      <c r="D107" s="64"/>
      <c r="E107" s="64"/>
      <c r="F107" s="64"/>
      <c r="G107" s="64"/>
      <c r="H107" s="64"/>
      <c r="I107" s="64"/>
      <c r="J107" s="64"/>
      <c r="K107" s="64"/>
      <c r="L107" s="64"/>
      <c r="M107" s="64"/>
    </row>
    <row r="108" spans="1:13">
      <c r="A108" s="64"/>
      <c r="B108" s="64"/>
      <c r="C108" s="64"/>
      <c r="D108" s="64"/>
      <c r="E108" s="64"/>
      <c r="F108" s="64"/>
      <c r="G108" s="64"/>
      <c r="H108" s="64"/>
      <c r="I108" s="64"/>
      <c r="J108" s="64"/>
      <c r="K108" s="64"/>
      <c r="L108" s="64"/>
      <c r="M108" s="64"/>
    </row>
    <row r="109" spans="1:13">
      <c r="A109" s="64"/>
      <c r="B109" s="64"/>
      <c r="C109" s="64"/>
      <c r="D109" s="64"/>
      <c r="E109" s="64"/>
      <c r="F109" s="64"/>
      <c r="G109" s="64"/>
      <c r="H109" s="64"/>
      <c r="I109" s="64"/>
      <c r="J109" s="64"/>
      <c r="K109" s="64"/>
      <c r="L109" s="64"/>
      <c r="M109" s="64"/>
    </row>
    <row r="110" spans="1:13">
      <c r="A110" s="64"/>
      <c r="B110" s="64"/>
      <c r="C110" s="64"/>
      <c r="D110" s="64"/>
      <c r="E110" s="64"/>
      <c r="F110" s="64"/>
      <c r="G110" s="64"/>
      <c r="H110" s="64"/>
      <c r="I110" s="64"/>
      <c r="J110" s="64"/>
      <c r="K110" s="64"/>
      <c r="L110" s="64"/>
      <c r="M110" s="64"/>
    </row>
    <row r="111" spans="1:13">
      <c r="A111" s="64"/>
      <c r="B111" s="64"/>
      <c r="C111" s="64"/>
      <c r="D111" s="64"/>
      <c r="E111" s="64"/>
      <c r="F111" s="64"/>
      <c r="G111" s="64"/>
      <c r="H111" s="64"/>
      <c r="I111" s="64"/>
      <c r="J111" s="64"/>
      <c r="K111" s="64"/>
      <c r="L111" s="64"/>
      <c r="M111" s="64"/>
    </row>
    <row r="112" spans="1:13">
      <c r="A112" s="64"/>
      <c r="B112" s="64"/>
      <c r="C112" s="64"/>
      <c r="D112" s="64"/>
      <c r="E112" s="64"/>
      <c r="F112" s="64"/>
      <c r="G112" s="64"/>
      <c r="H112" s="64"/>
      <c r="I112" s="64"/>
      <c r="J112" s="64"/>
      <c r="K112" s="64"/>
      <c r="L112" s="64"/>
      <c r="M112" s="64"/>
    </row>
    <row r="113" spans="1:13">
      <c r="A113" s="64"/>
      <c r="B113" s="64"/>
      <c r="C113" s="64"/>
      <c r="D113" s="64"/>
      <c r="E113" s="64"/>
      <c r="F113" s="64"/>
      <c r="G113" s="64"/>
      <c r="H113" s="64"/>
      <c r="I113" s="64"/>
      <c r="J113" s="64"/>
      <c r="K113" s="64"/>
      <c r="L113" s="64"/>
      <c r="M113" s="64"/>
    </row>
    <row r="114" spans="1:13">
      <c r="A114" s="64"/>
      <c r="B114" s="64"/>
      <c r="C114" s="64"/>
      <c r="D114" s="64"/>
      <c r="E114" s="64"/>
      <c r="F114" s="64"/>
      <c r="G114" s="64"/>
      <c r="H114" s="64"/>
      <c r="I114" s="64"/>
      <c r="J114" s="64"/>
      <c r="K114" s="64"/>
      <c r="L114" s="64"/>
      <c r="M114" s="64"/>
    </row>
    <row r="115" spans="1:13">
      <c r="A115" s="64"/>
      <c r="B115" s="64"/>
      <c r="C115" s="64"/>
      <c r="D115" s="64"/>
      <c r="E115" s="64"/>
      <c r="F115" s="64"/>
      <c r="G115" s="64"/>
      <c r="H115" s="64"/>
      <c r="I115" s="64"/>
      <c r="J115" s="64"/>
      <c r="K115" s="64"/>
      <c r="L115" s="64"/>
      <c r="M115" s="64"/>
    </row>
    <row r="116" spans="1:13">
      <c r="A116" s="64"/>
      <c r="B116" s="64"/>
      <c r="C116" s="64"/>
      <c r="D116" s="64"/>
      <c r="E116" s="64"/>
      <c r="F116" s="64"/>
      <c r="G116" s="64"/>
      <c r="H116" s="64"/>
      <c r="I116" s="64"/>
      <c r="J116" s="64"/>
      <c r="K116" s="64"/>
      <c r="L116" s="64"/>
      <c r="M116" s="64"/>
    </row>
    <row r="117" spans="1:13">
      <c r="A117" s="64"/>
      <c r="B117" s="64"/>
      <c r="C117" s="64"/>
      <c r="D117" s="64"/>
      <c r="E117" s="64"/>
      <c r="F117" s="64"/>
      <c r="G117" s="64"/>
      <c r="H117" s="64"/>
      <c r="I117" s="64"/>
      <c r="J117" s="64"/>
      <c r="K117" s="64"/>
      <c r="L117" s="64"/>
      <c r="M117" s="64"/>
    </row>
    <row r="118" spans="1:13">
      <c r="A118" s="64"/>
      <c r="B118" s="64"/>
      <c r="C118" s="64"/>
      <c r="D118" s="64"/>
      <c r="E118" s="64"/>
      <c r="F118" s="64"/>
      <c r="G118" s="64"/>
      <c r="H118" s="64"/>
      <c r="I118" s="64"/>
      <c r="J118" s="64"/>
      <c r="K118" s="64"/>
      <c r="L118" s="64"/>
      <c r="M118" s="64"/>
    </row>
    <row r="119" spans="1:13">
      <c r="A119" s="64"/>
      <c r="B119" s="64"/>
      <c r="C119" s="64"/>
      <c r="D119" s="64"/>
      <c r="E119" s="64"/>
      <c r="F119" s="64"/>
      <c r="G119" s="64"/>
      <c r="H119" s="64"/>
      <c r="I119" s="64"/>
      <c r="J119" s="64"/>
      <c r="K119" s="64"/>
      <c r="L119" s="64"/>
      <c r="M119" s="64"/>
    </row>
    <row r="120" spans="1:13">
      <c r="A120" s="64"/>
      <c r="B120" s="64"/>
      <c r="C120" s="64"/>
      <c r="D120" s="64"/>
      <c r="E120" s="64"/>
      <c r="F120" s="64"/>
      <c r="G120" s="64"/>
      <c r="H120" s="64"/>
      <c r="I120" s="64"/>
      <c r="J120" s="64"/>
      <c r="K120" s="64"/>
      <c r="L120" s="64"/>
      <c r="M120" s="64"/>
    </row>
    <row r="121" spans="1:13">
      <c r="A121" s="64"/>
      <c r="B121" s="64"/>
      <c r="C121" s="64"/>
      <c r="D121" s="64"/>
      <c r="E121" s="64"/>
      <c r="F121" s="64"/>
      <c r="G121" s="64"/>
      <c r="H121" s="64"/>
      <c r="I121" s="64"/>
      <c r="J121" s="64"/>
      <c r="K121" s="64"/>
      <c r="L121" s="64"/>
      <c r="M121" s="64"/>
    </row>
    <row r="122" spans="1:13">
      <c r="A122" s="64"/>
      <c r="B122" s="64"/>
      <c r="C122" s="64"/>
      <c r="D122" s="64"/>
      <c r="E122" s="64"/>
      <c r="F122" s="64"/>
      <c r="G122" s="64"/>
      <c r="H122" s="64"/>
      <c r="I122" s="64"/>
      <c r="J122" s="64"/>
      <c r="K122" s="64"/>
      <c r="L122" s="64"/>
      <c r="M122" s="64"/>
    </row>
    <row r="123" spans="1:13">
      <c r="A123" s="64"/>
      <c r="B123" s="64"/>
      <c r="C123" s="64"/>
      <c r="D123" s="64"/>
      <c r="E123" s="64"/>
      <c r="F123" s="64"/>
      <c r="G123" s="64"/>
      <c r="H123" s="64"/>
      <c r="I123" s="64"/>
      <c r="J123" s="64"/>
      <c r="K123" s="64"/>
      <c r="L123" s="64"/>
      <c r="M123" s="64"/>
    </row>
    <row r="124" spans="1:13">
      <c r="A124" s="64"/>
      <c r="B124" s="64"/>
      <c r="C124" s="64"/>
      <c r="D124" s="64"/>
      <c r="E124" s="64"/>
      <c r="F124" s="64"/>
      <c r="G124" s="64"/>
      <c r="H124" s="64"/>
      <c r="I124" s="64"/>
      <c r="J124" s="64"/>
      <c r="K124" s="64"/>
      <c r="L124" s="64"/>
      <c r="M124" s="64"/>
    </row>
    <row r="125" spans="1:13">
      <c r="A125" s="64"/>
      <c r="B125" s="64"/>
      <c r="C125" s="64"/>
      <c r="D125" s="64"/>
      <c r="E125" s="64"/>
      <c r="F125" s="64"/>
      <c r="G125" s="64"/>
      <c r="H125" s="64"/>
      <c r="I125" s="64"/>
      <c r="J125" s="64"/>
      <c r="K125" s="64"/>
      <c r="L125" s="64"/>
      <c r="M125" s="64"/>
    </row>
    <row r="126" spans="1:13">
      <c r="A126" s="64"/>
      <c r="B126" s="64"/>
      <c r="C126" s="64"/>
      <c r="D126" s="64"/>
      <c r="E126" s="64"/>
      <c r="F126" s="64"/>
      <c r="G126" s="64"/>
      <c r="H126" s="64"/>
      <c r="I126" s="64"/>
      <c r="J126" s="64"/>
      <c r="K126" s="64"/>
      <c r="L126" s="64"/>
      <c r="M126" s="64"/>
    </row>
    <row r="127" spans="1:13">
      <c r="A127" s="64"/>
      <c r="B127" s="64"/>
      <c r="C127" s="64"/>
      <c r="D127" s="64"/>
      <c r="E127" s="64"/>
      <c r="F127" s="64"/>
      <c r="G127" s="64"/>
      <c r="H127" s="64"/>
      <c r="I127" s="64"/>
      <c r="J127" s="64"/>
      <c r="K127" s="64"/>
      <c r="L127" s="64"/>
      <c r="M127" s="64"/>
    </row>
    <row r="128" spans="1:13">
      <c r="A128" s="64"/>
      <c r="B128" s="64"/>
      <c r="C128" s="64"/>
      <c r="D128" s="64"/>
      <c r="E128" s="64"/>
      <c r="F128" s="64"/>
      <c r="G128" s="64"/>
      <c r="H128" s="64"/>
      <c r="I128" s="64"/>
      <c r="J128" s="64"/>
      <c r="K128" s="64"/>
      <c r="L128" s="64"/>
      <c r="M128" s="64"/>
    </row>
    <row r="129" spans="1:13">
      <c r="A129" s="64"/>
      <c r="B129" s="64"/>
      <c r="C129" s="64"/>
      <c r="D129" s="64"/>
      <c r="E129" s="64"/>
      <c r="F129" s="64"/>
      <c r="G129" s="64"/>
      <c r="H129" s="64"/>
      <c r="I129" s="64"/>
      <c r="J129" s="64"/>
      <c r="K129" s="64"/>
      <c r="L129" s="64"/>
      <c r="M129" s="64"/>
    </row>
    <row r="130" spans="1:13">
      <c r="A130" s="64"/>
      <c r="B130" s="64"/>
      <c r="C130" s="64"/>
      <c r="D130" s="64"/>
      <c r="E130" s="64"/>
      <c r="F130" s="64"/>
      <c r="G130" s="64"/>
      <c r="H130" s="64"/>
      <c r="I130" s="64"/>
      <c r="J130" s="64"/>
      <c r="K130" s="64"/>
      <c r="L130" s="64"/>
      <c r="M130" s="64"/>
    </row>
    <row r="131" spans="1:13">
      <c r="A131" s="64"/>
      <c r="B131" s="64"/>
      <c r="C131" s="64"/>
      <c r="D131" s="64"/>
      <c r="E131" s="64"/>
      <c r="F131" s="64"/>
      <c r="G131" s="64"/>
      <c r="H131" s="64"/>
      <c r="I131" s="64"/>
      <c r="J131" s="64"/>
      <c r="K131" s="64"/>
      <c r="L131" s="64"/>
      <c r="M131" s="64"/>
    </row>
    <row r="132" spans="1:13">
      <c r="A132" s="64"/>
      <c r="B132" s="64"/>
      <c r="C132" s="64"/>
      <c r="D132" s="64"/>
      <c r="E132" s="64"/>
      <c r="F132" s="64"/>
      <c r="G132" s="64"/>
      <c r="H132" s="64"/>
      <c r="I132" s="64"/>
      <c r="J132" s="64"/>
      <c r="K132" s="64"/>
      <c r="L132" s="64"/>
      <c r="M132" s="64"/>
    </row>
    <row r="133" spans="1:13">
      <c r="A133" s="64"/>
      <c r="B133" s="64"/>
      <c r="C133" s="64"/>
      <c r="D133" s="64"/>
      <c r="E133" s="64"/>
      <c r="F133" s="64"/>
      <c r="G133" s="64"/>
      <c r="H133" s="64"/>
      <c r="I133" s="64"/>
      <c r="J133" s="64"/>
      <c r="K133" s="64"/>
      <c r="L133" s="64"/>
      <c r="M133" s="64"/>
    </row>
    <row r="134" spans="1:13">
      <c r="A134" s="64"/>
      <c r="B134" s="64"/>
      <c r="C134" s="64"/>
      <c r="D134" s="64"/>
      <c r="E134" s="64"/>
      <c r="F134" s="64"/>
      <c r="G134" s="64"/>
      <c r="H134" s="64"/>
      <c r="I134" s="64"/>
      <c r="J134" s="64"/>
      <c r="K134" s="64"/>
      <c r="L134" s="64"/>
      <c r="M134" s="64"/>
    </row>
    <row r="135" spans="1:13">
      <c r="A135" s="64"/>
      <c r="B135" s="64"/>
      <c r="C135" s="64"/>
      <c r="D135" s="64"/>
      <c r="E135" s="64"/>
      <c r="F135" s="64"/>
      <c r="G135" s="64"/>
      <c r="H135" s="64"/>
      <c r="I135" s="64"/>
      <c r="J135" s="64"/>
      <c r="K135" s="64"/>
      <c r="L135" s="64"/>
      <c r="M135" s="64"/>
    </row>
    <row r="136" spans="1:13">
      <c r="A136" s="64"/>
      <c r="B136" s="64"/>
      <c r="C136" s="64"/>
      <c r="D136" s="64"/>
      <c r="E136" s="64"/>
      <c r="F136" s="64"/>
      <c r="G136" s="64"/>
      <c r="H136" s="64"/>
      <c r="I136" s="64"/>
      <c r="J136" s="64"/>
      <c r="K136" s="64"/>
      <c r="L136" s="64"/>
      <c r="M136" s="64"/>
    </row>
    <row r="137" spans="1:13">
      <c r="A137" s="64"/>
      <c r="B137" s="64"/>
      <c r="C137" s="64"/>
      <c r="D137" s="64"/>
      <c r="E137" s="64"/>
      <c r="F137" s="64"/>
      <c r="G137" s="64"/>
      <c r="H137" s="64"/>
      <c r="I137" s="64"/>
      <c r="J137" s="64"/>
      <c r="K137" s="64"/>
      <c r="L137" s="64"/>
      <c r="M137" s="64"/>
    </row>
    <row r="138" spans="1:13">
      <c r="A138" s="64"/>
      <c r="B138" s="64"/>
      <c r="C138" s="64"/>
      <c r="D138" s="64"/>
      <c r="E138" s="64"/>
      <c r="F138" s="64"/>
      <c r="G138" s="64"/>
      <c r="H138" s="64"/>
      <c r="I138" s="64"/>
      <c r="J138" s="64"/>
      <c r="K138" s="64"/>
      <c r="L138" s="64"/>
      <c r="M138" s="64"/>
    </row>
    <row r="139" spans="1:13">
      <c r="A139" s="64"/>
      <c r="B139" s="64"/>
      <c r="C139" s="64"/>
      <c r="D139" s="64"/>
      <c r="E139" s="64"/>
      <c r="F139" s="64"/>
      <c r="G139" s="64"/>
      <c r="H139" s="64"/>
      <c r="I139" s="64"/>
      <c r="J139" s="64"/>
      <c r="K139" s="64"/>
      <c r="L139" s="64"/>
      <c r="M139" s="64"/>
    </row>
    <row r="140" spans="1:13">
      <c r="A140" s="64"/>
      <c r="B140" s="64"/>
      <c r="C140" s="64"/>
      <c r="D140" s="64"/>
      <c r="E140" s="64"/>
      <c r="F140" s="64"/>
      <c r="G140" s="64"/>
      <c r="H140" s="64"/>
      <c r="I140" s="64"/>
      <c r="J140" s="64"/>
      <c r="K140" s="64"/>
      <c r="L140" s="64"/>
      <c r="M140" s="64"/>
    </row>
    <row r="141" spans="1:13">
      <c r="A141" s="64"/>
      <c r="B141" s="64"/>
      <c r="C141" s="64"/>
      <c r="D141" s="64"/>
      <c r="E141" s="64"/>
      <c r="F141" s="64"/>
      <c r="G141" s="64"/>
      <c r="H141" s="64"/>
      <c r="I141" s="64"/>
      <c r="J141" s="64"/>
      <c r="K141" s="64"/>
      <c r="L141" s="64"/>
      <c r="M141" s="64"/>
    </row>
    <row r="142" spans="1:13">
      <c r="A142" s="64"/>
      <c r="B142" s="64"/>
      <c r="C142" s="64"/>
      <c r="D142" s="64"/>
      <c r="E142" s="64"/>
      <c r="F142" s="64"/>
      <c r="G142" s="64"/>
      <c r="H142" s="64"/>
      <c r="I142" s="64"/>
      <c r="J142" s="64"/>
      <c r="K142" s="64"/>
      <c r="L142" s="64"/>
      <c r="M142" s="64"/>
    </row>
    <row r="143" spans="1:13">
      <c r="A143" s="64"/>
      <c r="B143" s="64"/>
      <c r="C143" s="64"/>
      <c r="D143" s="64"/>
      <c r="E143" s="64"/>
      <c r="F143" s="64"/>
      <c r="G143" s="64"/>
      <c r="H143" s="64"/>
      <c r="I143" s="64"/>
      <c r="J143" s="64"/>
      <c r="K143" s="64"/>
      <c r="L143" s="64"/>
      <c r="M143" s="64"/>
    </row>
    <row r="144" spans="1:13">
      <c r="A144" s="64"/>
      <c r="B144" s="64"/>
      <c r="C144" s="64"/>
      <c r="D144" s="64"/>
      <c r="E144" s="64"/>
      <c r="F144" s="64"/>
      <c r="G144" s="64"/>
      <c r="H144" s="64"/>
      <c r="I144" s="64"/>
      <c r="J144" s="64"/>
      <c r="K144" s="64"/>
      <c r="L144" s="64"/>
      <c r="M144" s="64"/>
    </row>
    <row r="145" spans="1:13">
      <c r="A145" s="64"/>
      <c r="B145" s="64"/>
      <c r="C145" s="64"/>
      <c r="D145" s="64"/>
      <c r="E145" s="64"/>
      <c r="F145" s="64"/>
      <c r="G145" s="64"/>
      <c r="H145" s="64"/>
      <c r="I145" s="64"/>
      <c r="J145" s="64"/>
      <c r="K145" s="64"/>
      <c r="L145" s="64"/>
      <c r="M145" s="64"/>
    </row>
    <row r="146" spans="1:13">
      <c r="A146" s="64"/>
      <c r="B146" s="64"/>
      <c r="C146" s="64"/>
      <c r="D146" s="64"/>
      <c r="E146" s="64"/>
      <c r="F146" s="64"/>
      <c r="G146" s="64"/>
      <c r="H146" s="64"/>
      <c r="I146" s="64"/>
      <c r="J146" s="64"/>
      <c r="K146" s="64"/>
      <c r="L146" s="64"/>
      <c r="M146" s="64"/>
    </row>
    <row r="147" spans="1:13">
      <c r="A147" s="64"/>
      <c r="B147" s="64"/>
      <c r="C147" s="64"/>
      <c r="D147" s="64"/>
      <c r="E147" s="64"/>
      <c r="F147" s="64"/>
      <c r="G147" s="64"/>
      <c r="H147" s="64"/>
      <c r="I147" s="64"/>
      <c r="J147" s="64"/>
      <c r="K147" s="64"/>
      <c r="L147" s="64"/>
      <c r="M147" s="64"/>
    </row>
    <row r="148" spans="1:13">
      <c r="A148" s="64"/>
      <c r="B148" s="64"/>
      <c r="C148" s="64"/>
      <c r="D148" s="64"/>
      <c r="E148" s="64"/>
      <c r="F148" s="64"/>
      <c r="G148" s="64"/>
      <c r="H148" s="64"/>
      <c r="I148" s="64"/>
      <c r="J148" s="64"/>
      <c r="K148" s="64"/>
      <c r="L148" s="64"/>
      <c r="M148" s="64"/>
    </row>
    <row r="149" spans="1:13">
      <c r="A149" s="64"/>
      <c r="B149" s="64"/>
      <c r="C149" s="64"/>
      <c r="D149" s="64"/>
      <c r="E149" s="64"/>
      <c r="F149" s="64"/>
      <c r="G149" s="64"/>
      <c r="H149" s="64"/>
      <c r="I149" s="64"/>
      <c r="J149" s="64"/>
      <c r="K149" s="64"/>
      <c r="L149" s="64"/>
      <c r="M149" s="64"/>
    </row>
    <row r="150" spans="1:13">
      <c r="A150" s="64"/>
      <c r="B150" s="64"/>
      <c r="C150" s="64"/>
      <c r="D150" s="64"/>
      <c r="E150" s="64"/>
      <c r="F150" s="64"/>
      <c r="G150" s="64"/>
      <c r="H150" s="64"/>
      <c r="I150" s="64"/>
      <c r="J150" s="64"/>
      <c r="K150" s="64"/>
      <c r="L150" s="64"/>
      <c r="M150" s="64"/>
    </row>
    <row r="151" spans="1:13">
      <c r="A151" s="64"/>
      <c r="B151" s="64"/>
      <c r="C151" s="64"/>
      <c r="D151" s="64"/>
      <c r="E151" s="64"/>
      <c r="F151" s="64"/>
      <c r="G151" s="64"/>
      <c r="H151" s="64"/>
      <c r="I151" s="64"/>
      <c r="J151" s="64"/>
      <c r="K151" s="64"/>
      <c r="L151" s="64"/>
      <c r="M151" s="64"/>
    </row>
    <row r="152" spans="1:13">
      <c r="A152" s="64"/>
      <c r="B152" s="64"/>
      <c r="C152" s="64"/>
      <c r="D152" s="64"/>
      <c r="E152" s="64"/>
      <c r="F152" s="64"/>
      <c r="G152" s="64"/>
      <c r="H152" s="64"/>
      <c r="I152" s="64"/>
      <c r="J152" s="64"/>
      <c r="K152" s="64"/>
      <c r="L152" s="64"/>
      <c r="M152" s="64"/>
    </row>
    <row r="153" spans="1:13">
      <c r="A153" s="64"/>
      <c r="B153" s="64"/>
      <c r="C153" s="64"/>
      <c r="D153" s="64"/>
      <c r="E153" s="64"/>
      <c r="F153" s="64"/>
      <c r="G153" s="64"/>
      <c r="H153" s="64"/>
      <c r="I153" s="64"/>
      <c r="J153" s="64"/>
      <c r="K153" s="64"/>
      <c r="L153" s="64"/>
      <c r="M153" s="64"/>
    </row>
    <row r="154" spans="1:13">
      <c r="A154" s="64"/>
      <c r="B154" s="64"/>
      <c r="C154" s="64"/>
      <c r="D154" s="64"/>
      <c r="E154" s="64"/>
      <c r="F154" s="64"/>
      <c r="G154" s="64"/>
      <c r="H154" s="64"/>
      <c r="I154" s="64"/>
      <c r="J154" s="64"/>
      <c r="K154" s="64"/>
      <c r="L154" s="64"/>
      <c r="M154" s="64"/>
    </row>
    <row r="155" spans="1:13">
      <c r="A155" s="64"/>
      <c r="B155" s="64"/>
      <c r="C155" s="64"/>
      <c r="D155" s="64"/>
      <c r="E155" s="64"/>
      <c r="F155" s="64"/>
      <c r="G155" s="64"/>
      <c r="H155" s="64"/>
      <c r="I155" s="64"/>
      <c r="J155" s="64"/>
      <c r="K155" s="64"/>
      <c r="L155" s="64"/>
      <c r="M155" s="64"/>
    </row>
    <row r="156" spans="1:13">
      <c r="A156" s="64"/>
      <c r="B156" s="64"/>
      <c r="C156" s="64"/>
      <c r="D156" s="64"/>
      <c r="E156" s="64"/>
      <c r="F156" s="64"/>
      <c r="G156" s="64"/>
      <c r="H156" s="64"/>
      <c r="I156" s="64"/>
      <c r="J156" s="64"/>
      <c r="K156" s="64"/>
      <c r="L156" s="64"/>
      <c r="M156" s="64"/>
    </row>
    <row r="157" spans="1:13">
      <c r="A157" s="64"/>
      <c r="B157" s="64"/>
      <c r="C157" s="64"/>
      <c r="D157" s="64"/>
      <c r="E157" s="64"/>
      <c r="F157" s="64"/>
      <c r="G157" s="64"/>
      <c r="H157" s="64"/>
      <c r="I157" s="64"/>
      <c r="J157" s="64"/>
      <c r="K157" s="64"/>
      <c r="L157" s="64"/>
      <c r="M157" s="64"/>
    </row>
    <row r="158" spans="1:13">
      <c r="A158" s="64"/>
      <c r="B158" s="64"/>
      <c r="C158" s="64"/>
      <c r="D158" s="64"/>
      <c r="E158" s="64"/>
      <c r="F158" s="64"/>
      <c r="G158" s="64"/>
      <c r="H158" s="64"/>
      <c r="I158" s="64"/>
      <c r="J158" s="64"/>
      <c r="K158" s="64"/>
      <c r="L158" s="64"/>
      <c r="M158" s="64"/>
    </row>
    <row r="159" spans="1:13">
      <c r="A159" s="64"/>
      <c r="B159" s="64"/>
      <c r="C159" s="64"/>
      <c r="D159" s="64"/>
      <c r="E159" s="64"/>
      <c r="F159" s="64"/>
      <c r="G159" s="64"/>
      <c r="H159" s="64"/>
      <c r="I159" s="64"/>
      <c r="J159" s="64"/>
      <c r="K159" s="64"/>
      <c r="L159" s="64"/>
      <c r="M159" s="64"/>
    </row>
    <row r="160" spans="1:13">
      <c r="A160" s="64"/>
      <c r="B160" s="64"/>
      <c r="C160" s="64"/>
      <c r="D160" s="64"/>
      <c r="E160" s="64"/>
      <c r="F160" s="64"/>
      <c r="G160" s="64"/>
      <c r="H160" s="64"/>
      <c r="I160" s="64"/>
      <c r="J160" s="64"/>
      <c r="K160" s="64"/>
      <c r="L160" s="64"/>
      <c r="M160" s="64"/>
    </row>
    <row r="161" spans="1:13">
      <c r="A161" s="64"/>
      <c r="B161" s="64"/>
      <c r="C161" s="64"/>
      <c r="D161" s="64"/>
      <c r="E161" s="64"/>
      <c r="F161" s="64"/>
      <c r="G161" s="64"/>
      <c r="H161" s="64"/>
      <c r="I161" s="64"/>
      <c r="J161" s="64"/>
      <c r="K161" s="64"/>
      <c r="L161" s="64"/>
      <c r="M161" s="64"/>
    </row>
    <row r="162" spans="1:13">
      <c r="A162" s="64"/>
      <c r="B162" s="64"/>
      <c r="C162" s="64"/>
      <c r="D162" s="64"/>
      <c r="E162" s="64"/>
      <c r="F162" s="64"/>
      <c r="G162" s="64"/>
      <c r="H162" s="64"/>
      <c r="I162" s="64"/>
      <c r="J162" s="64"/>
      <c r="K162" s="64"/>
      <c r="L162" s="64"/>
      <c r="M162" s="64"/>
    </row>
    <row r="163" spans="1:13">
      <c r="A163" s="64"/>
      <c r="B163" s="64"/>
      <c r="C163" s="64"/>
      <c r="D163" s="64"/>
      <c r="E163" s="64"/>
      <c r="F163" s="64"/>
      <c r="G163" s="64"/>
      <c r="H163" s="64"/>
      <c r="I163" s="64"/>
      <c r="J163" s="64"/>
      <c r="K163" s="64"/>
      <c r="L163" s="64"/>
      <c r="M163" s="64"/>
    </row>
    <row r="164" spans="1:13">
      <c r="A164" s="64"/>
      <c r="B164" s="64"/>
      <c r="C164" s="64"/>
      <c r="D164" s="64"/>
      <c r="E164" s="64"/>
      <c r="F164" s="64"/>
      <c r="G164" s="64"/>
      <c r="H164" s="64"/>
      <c r="I164" s="64"/>
      <c r="J164" s="64"/>
      <c r="K164" s="64"/>
      <c r="L164" s="64"/>
      <c r="M164" s="64"/>
    </row>
    <row r="165" spans="1:13">
      <c r="A165" s="64"/>
      <c r="B165" s="64"/>
      <c r="C165" s="64"/>
      <c r="D165" s="64"/>
      <c r="E165" s="64"/>
      <c r="F165" s="64"/>
      <c r="G165" s="64"/>
      <c r="H165" s="64"/>
      <c r="I165" s="64"/>
      <c r="J165" s="64"/>
      <c r="K165" s="64"/>
      <c r="L165" s="64"/>
      <c r="M165" s="64"/>
    </row>
    <row r="166" spans="1:13">
      <c r="A166" s="64"/>
      <c r="B166" s="64"/>
      <c r="C166" s="64"/>
      <c r="D166" s="64"/>
      <c r="E166" s="64"/>
      <c r="F166" s="64"/>
      <c r="G166" s="64"/>
      <c r="H166" s="64"/>
      <c r="I166" s="64"/>
      <c r="J166" s="64"/>
      <c r="K166" s="64"/>
      <c r="L166" s="64"/>
      <c r="M166" s="64"/>
    </row>
    <row r="167" spans="1:13">
      <c r="A167" s="64"/>
      <c r="B167" s="64"/>
      <c r="C167" s="64"/>
      <c r="D167" s="64"/>
      <c r="E167" s="64"/>
      <c r="F167" s="64"/>
      <c r="G167" s="64"/>
      <c r="H167" s="64"/>
      <c r="I167" s="64"/>
      <c r="J167" s="64"/>
      <c r="K167" s="64"/>
      <c r="L167" s="64"/>
      <c r="M167" s="64"/>
    </row>
    <row r="168" spans="1:13">
      <c r="A168" s="64"/>
      <c r="B168" s="64"/>
      <c r="C168" s="64"/>
      <c r="D168" s="64"/>
      <c r="E168" s="64"/>
      <c r="F168" s="64"/>
      <c r="G168" s="64"/>
      <c r="H168" s="64"/>
      <c r="I168" s="64"/>
      <c r="J168" s="64"/>
      <c r="K168" s="64"/>
      <c r="L168" s="64"/>
      <c r="M168" s="64"/>
    </row>
    <row r="169" spans="1:13">
      <c r="A169" s="64"/>
      <c r="B169" s="64"/>
      <c r="C169" s="64"/>
      <c r="D169" s="64"/>
      <c r="E169" s="64"/>
      <c r="F169" s="64"/>
      <c r="G169" s="64"/>
      <c r="H169" s="64"/>
      <c r="I169" s="64"/>
      <c r="J169" s="64"/>
      <c r="K169" s="64"/>
      <c r="L169" s="64"/>
      <c r="M169" s="64"/>
    </row>
    <row r="170" spans="1:13">
      <c r="A170" s="64"/>
      <c r="B170" s="64"/>
      <c r="C170" s="64"/>
      <c r="D170" s="64"/>
      <c r="E170" s="64"/>
      <c r="F170" s="64"/>
      <c r="G170" s="64"/>
      <c r="H170" s="64"/>
      <c r="I170" s="64"/>
      <c r="J170" s="64"/>
      <c r="K170" s="64"/>
      <c r="L170" s="64"/>
      <c r="M170" s="64"/>
    </row>
    <row r="171" spans="1:13">
      <c r="A171" s="64"/>
      <c r="B171" s="64"/>
      <c r="C171" s="64"/>
      <c r="D171" s="64"/>
      <c r="E171" s="64"/>
      <c r="F171" s="64"/>
      <c r="G171" s="64"/>
      <c r="H171" s="64"/>
      <c r="I171" s="64"/>
      <c r="J171" s="64"/>
      <c r="K171" s="64"/>
      <c r="L171" s="64"/>
      <c r="M171" s="64"/>
    </row>
    <row r="172" spans="1:13">
      <c r="A172" s="64"/>
      <c r="B172" s="64"/>
      <c r="C172" s="64"/>
      <c r="D172" s="64"/>
      <c r="E172" s="64"/>
      <c r="F172" s="64"/>
      <c r="G172" s="64"/>
      <c r="H172" s="64"/>
      <c r="I172" s="64"/>
      <c r="J172" s="64"/>
      <c r="K172" s="64"/>
      <c r="L172" s="64"/>
      <c r="M172" s="64"/>
    </row>
    <row r="173" spans="1:13">
      <c r="A173" s="64"/>
      <c r="B173" s="64"/>
      <c r="C173" s="64"/>
      <c r="D173" s="64"/>
      <c r="E173" s="64"/>
      <c r="F173" s="64"/>
      <c r="G173" s="64"/>
      <c r="H173" s="64"/>
      <c r="I173" s="64"/>
      <c r="J173" s="64"/>
      <c r="K173" s="64"/>
      <c r="L173" s="64"/>
      <c r="M173" s="64"/>
    </row>
    <row r="174" spans="1:13">
      <c r="A174" s="64"/>
      <c r="B174" s="64"/>
      <c r="C174" s="64"/>
      <c r="D174" s="64"/>
      <c r="E174" s="64"/>
      <c r="F174" s="64"/>
      <c r="G174" s="64"/>
      <c r="H174" s="64"/>
      <c r="I174" s="64"/>
      <c r="J174" s="64"/>
      <c r="K174" s="64"/>
      <c r="L174" s="64"/>
      <c r="M174" s="64"/>
    </row>
    <row r="175" spans="1:13">
      <c r="A175" s="64"/>
      <c r="B175" s="64"/>
      <c r="C175" s="64"/>
      <c r="D175" s="64"/>
      <c r="E175" s="64"/>
      <c r="F175" s="64"/>
      <c r="G175" s="64"/>
      <c r="H175" s="64"/>
      <c r="I175" s="64"/>
      <c r="J175" s="64"/>
      <c r="K175" s="64"/>
      <c r="L175" s="64"/>
      <c r="M175" s="64"/>
    </row>
    <row r="176" spans="1:13">
      <c r="A176" s="64"/>
      <c r="B176" s="64"/>
      <c r="C176" s="64"/>
      <c r="D176" s="64"/>
      <c r="E176" s="64"/>
      <c r="F176" s="64"/>
      <c r="G176" s="64"/>
      <c r="H176" s="64"/>
      <c r="I176" s="64"/>
      <c r="J176" s="64"/>
      <c r="K176" s="64"/>
      <c r="L176" s="64"/>
      <c r="M176" s="64"/>
    </row>
    <row r="177" spans="1:13">
      <c r="A177" s="64"/>
      <c r="B177" s="64"/>
      <c r="C177" s="64"/>
      <c r="D177" s="64"/>
      <c r="E177" s="64"/>
      <c r="F177" s="64"/>
      <c r="G177" s="64"/>
      <c r="H177" s="64"/>
      <c r="I177" s="64"/>
      <c r="J177" s="64"/>
      <c r="K177" s="64"/>
      <c r="L177" s="64"/>
      <c r="M177" s="64"/>
    </row>
    <row r="178" spans="1:13">
      <c r="A178" s="64"/>
      <c r="B178" s="64"/>
      <c r="C178" s="64"/>
      <c r="D178" s="64"/>
      <c r="E178" s="64"/>
      <c r="F178" s="64"/>
      <c r="G178" s="64"/>
      <c r="H178" s="64"/>
      <c r="I178" s="64"/>
      <c r="J178" s="64"/>
      <c r="K178" s="64"/>
      <c r="L178" s="64"/>
      <c r="M178" s="64"/>
    </row>
    <row r="179" spans="1:13">
      <c r="A179" s="64"/>
      <c r="B179" s="64"/>
      <c r="C179" s="64"/>
      <c r="D179" s="64"/>
      <c r="E179" s="64"/>
      <c r="F179" s="64"/>
      <c r="G179" s="64"/>
      <c r="H179" s="64"/>
      <c r="I179" s="64"/>
      <c r="J179" s="64"/>
      <c r="K179" s="64"/>
      <c r="L179" s="64"/>
      <c r="M179" s="64"/>
    </row>
    <row r="180" spans="1:13">
      <c r="A180" s="64"/>
      <c r="B180" s="64"/>
      <c r="C180" s="64"/>
      <c r="D180" s="64"/>
      <c r="E180" s="64"/>
      <c r="F180" s="64"/>
      <c r="G180" s="64"/>
      <c r="H180" s="64"/>
      <c r="I180" s="64"/>
      <c r="J180" s="64"/>
      <c r="K180" s="64"/>
      <c r="L180" s="64"/>
      <c r="M180" s="64"/>
    </row>
    <row r="181" spans="1:13">
      <c r="A181" s="64"/>
      <c r="B181" s="64"/>
      <c r="C181" s="64"/>
      <c r="D181" s="64"/>
      <c r="E181" s="64"/>
      <c r="F181" s="64"/>
      <c r="G181" s="64"/>
      <c r="H181" s="64"/>
      <c r="I181" s="64"/>
      <c r="J181" s="64"/>
      <c r="K181" s="64"/>
      <c r="L181" s="64"/>
      <c r="M181" s="64"/>
    </row>
    <row r="182" spans="1:13">
      <c r="A182" s="64"/>
      <c r="B182" s="64"/>
      <c r="C182" s="64"/>
      <c r="D182" s="64"/>
      <c r="E182" s="64"/>
      <c r="F182" s="64"/>
      <c r="G182" s="64"/>
      <c r="H182" s="64"/>
      <c r="I182" s="64"/>
      <c r="J182" s="64"/>
      <c r="K182" s="64"/>
      <c r="L182" s="64"/>
      <c r="M182" s="64"/>
    </row>
    <row r="183" spans="1:13">
      <c r="A183" s="64"/>
      <c r="B183" s="64"/>
      <c r="C183" s="64"/>
      <c r="D183" s="64"/>
      <c r="E183" s="64"/>
      <c r="F183" s="64"/>
      <c r="G183" s="64"/>
      <c r="H183" s="64"/>
      <c r="I183" s="64"/>
      <c r="J183" s="64"/>
      <c r="K183" s="64"/>
      <c r="L183" s="64"/>
      <c r="M183" s="64"/>
    </row>
    <row r="184" spans="1:13">
      <c r="A184" s="64"/>
      <c r="B184" s="64"/>
      <c r="C184" s="64"/>
      <c r="D184" s="64"/>
      <c r="E184" s="64"/>
      <c r="F184" s="64"/>
      <c r="G184" s="64"/>
      <c r="H184" s="64"/>
      <c r="I184" s="64"/>
      <c r="J184" s="64"/>
      <c r="K184" s="64"/>
      <c r="L184" s="64"/>
      <c r="M184" s="64"/>
    </row>
    <row r="185" spans="1:13">
      <c r="A185" s="64"/>
      <c r="B185" s="64"/>
      <c r="C185" s="64"/>
      <c r="D185" s="64"/>
      <c r="E185" s="64"/>
      <c r="F185" s="64"/>
      <c r="G185" s="64"/>
      <c r="H185" s="64"/>
      <c r="I185" s="64"/>
      <c r="J185" s="64"/>
      <c r="K185" s="64"/>
      <c r="L185" s="64"/>
      <c r="M185" s="64"/>
    </row>
    <row r="186" spans="1:13">
      <c r="A186" s="64"/>
      <c r="B186" s="64"/>
      <c r="C186" s="64"/>
      <c r="D186" s="64"/>
      <c r="E186" s="64"/>
      <c r="F186" s="64"/>
      <c r="G186" s="64"/>
      <c r="H186" s="64"/>
      <c r="I186" s="64"/>
      <c r="J186" s="64"/>
      <c r="K186" s="64"/>
      <c r="L186" s="64"/>
      <c r="M186" s="64"/>
    </row>
    <row r="187" spans="1:13">
      <c r="A187" s="64"/>
      <c r="B187" s="64"/>
      <c r="C187" s="64"/>
      <c r="D187" s="64"/>
      <c r="E187" s="64"/>
      <c r="F187" s="64"/>
      <c r="G187" s="64"/>
      <c r="H187" s="64"/>
      <c r="I187" s="64"/>
      <c r="J187" s="64"/>
      <c r="K187" s="64"/>
      <c r="L187" s="64"/>
      <c r="M187" s="64"/>
    </row>
    <row r="188" spans="1:13">
      <c r="A188" s="64"/>
      <c r="B188" s="64"/>
      <c r="C188" s="64"/>
      <c r="D188" s="64"/>
      <c r="E188" s="64"/>
      <c r="F188" s="64"/>
      <c r="G188" s="64"/>
      <c r="H188" s="64"/>
      <c r="I188" s="64"/>
      <c r="J188" s="64"/>
      <c r="K188" s="64"/>
      <c r="L188" s="64"/>
      <c r="M188" s="64"/>
    </row>
    <row r="189" spans="1:13">
      <c r="A189" s="64"/>
      <c r="B189" s="64"/>
      <c r="C189" s="64"/>
      <c r="D189" s="64"/>
      <c r="E189" s="64"/>
      <c r="F189" s="64"/>
      <c r="G189" s="64"/>
      <c r="H189" s="64"/>
      <c r="I189" s="64"/>
      <c r="J189" s="64"/>
      <c r="K189" s="64"/>
      <c r="L189" s="64"/>
      <c r="M189" s="64"/>
    </row>
    <row r="190" spans="1:13">
      <c r="A190" s="64"/>
      <c r="B190" s="64"/>
      <c r="C190" s="64"/>
      <c r="D190" s="64"/>
      <c r="E190" s="64"/>
      <c r="F190" s="64"/>
      <c r="G190" s="64"/>
      <c r="H190" s="64"/>
      <c r="I190" s="64"/>
      <c r="J190" s="64"/>
      <c r="K190" s="64"/>
      <c r="L190" s="64"/>
      <c r="M190" s="64"/>
    </row>
    <row r="191" spans="1:13">
      <c r="A191" s="64"/>
      <c r="B191" s="64"/>
      <c r="C191" s="64"/>
      <c r="D191" s="64"/>
      <c r="E191" s="64"/>
      <c r="F191" s="64"/>
      <c r="G191" s="64"/>
      <c r="H191" s="64"/>
      <c r="I191" s="64"/>
      <c r="J191" s="64"/>
      <c r="K191" s="64"/>
      <c r="L191" s="64"/>
      <c r="M191" s="64"/>
    </row>
    <row r="192" spans="1:13">
      <c r="A192" s="64"/>
      <c r="B192" s="64"/>
      <c r="C192" s="64"/>
      <c r="D192" s="64"/>
      <c r="E192" s="64"/>
      <c r="F192" s="64"/>
      <c r="G192" s="64"/>
      <c r="H192" s="64"/>
      <c r="I192" s="64"/>
      <c r="J192" s="64"/>
      <c r="K192" s="64"/>
      <c r="L192" s="64"/>
      <c r="M192" s="64"/>
    </row>
    <row r="193" spans="1:13">
      <c r="A193" s="64"/>
      <c r="B193" s="64"/>
      <c r="C193" s="64"/>
      <c r="D193" s="64"/>
      <c r="E193" s="64"/>
      <c r="F193" s="64"/>
      <c r="G193" s="64"/>
      <c r="H193" s="64"/>
      <c r="I193" s="64"/>
      <c r="J193" s="64"/>
      <c r="K193" s="64"/>
      <c r="L193" s="64"/>
      <c r="M193" s="64"/>
    </row>
    <row r="194" spans="1:13">
      <c r="A194" s="64"/>
      <c r="B194" s="64"/>
      <c r="C194" s="64"/>
      <c r="D194" s="64"/>
      <c r="E194" s="64"/>
      <c r="F194" s="64"/>
      <c r="G194" s="64"/>
      <c r="H194" s="64"/>
      <c r="I194" s="64"/>
      <c r="J194" s="64"/>
      <c r="K194" s="64"/>
      <c r="L194" s="64"/>
      <c r="M194" s="64"/>
    </row>
    <row r="195" spans="1:13">
      <c r="A195" s="64"/>
      <c r="B195" s="64"/>
      <c r="C195" s="64"/>
      <c r="D195" s="64"/>
      <c r="E195" s="64"/>
      <c r="F195" s="64"/>
      <c r="G195" s="64"/>
      <c r="H195" s="64"/>
      <c r="I195" s="64"/>
      <c r="J195" s="64"/>
      <c r="K195" s="64"/>
      <c r="L195" s="64"/>
      <c r="M195" s="64"/>
    </row>
    <row r="196" spans="1:13">
      <c r="A196" s="64"/>
      <c r="B196" s="64"/>
      <c r="C196" s="64"/>
      <c r="D196" s="64"/>
      <c r="E196" s="64"/>
      <c r="F196" s="64"/>
      <c r="G196" s="64"/>
      <c r="H196" s="64"/>
      <c r="I196" s="64"/>
      <c r="J196" s="64"/>
      <c r="K196" s="64"/>
      <c r="L196" s="64"/>
      <c r="M196" s="64"/>
    </row>
    <row r="197" spans="1:13">
      <c r="A197" s="64"/>
      <c r="B197" s="64"/>
      <c r="C197" s="64"/>
      <c r="D197" s="64"/>
      <c r="E197" s="64"/>
      <c r="F197" s="64"/>
      <c r="G197" s="64"/>
      <c r="H197" s="64"/>
      <c r="I197" s="64"/>
      <c r="J197" s="64"/>
      <c r="K197" s="64"/>
      <c r="L197" s="64"/>
      <c r="M197" s="64"/>
    </row>
    <row r="198" spans="1:13">
      <c r="A198" s="64"/>
      <c r="B198" s="64"/>
      <c r="C198" s="64"/>
      <c r="D198" s="64"/>
      <c r="E198" s="64"/>
      <c r="F198" s="64"/>
      <c r="G198" s="64"/>
      <c r="H198" s="64"/>
      <c r="I198" s="64"/>
      <c r="J198" s="64"/>
      <c r="K198" s="64"/>
      <c r="L198" s="64"/>
      <c r="M198" s="64"/>
    </row>
    <row r="199" spans="1:13">
      <c r="A199" s="64"/>
      <c r="B199" s="64"/>
      <c r="C199" s="64"/>
      <c r="D199" s="64"/>
      <c r="E199" s="64"/>
      <c r="F199" s="64"/>
      <c r="G199" s="64"/>
      <c r="H199" s="64"/>
      <c r="I199" s="64"/>
      <c r="J199" s="64"/>
      <c r="K199" s="64"/>
      <c r="L199" s="64"/>
      <c r="M199" s="64"/>
    </row>
    <row r="200" spans="1:13">
      <c r="A200" s="64"/>
      <c r="B200" s="64"/>
      <c r="C200" s="64"/>
      <c r="D200" s="64"/>
      <c r="E200" s="64"/>
      <c r="F200" s="64"/>
      <c r="G200" s="64"/>
      <c r="H200" s="64"/>
      <c r="I200" s="64"/>
      <c r="J200" s="64"/>
      <c r="K200" s="64"/>
      <c r="L200" s="64"/>
      <c r="M200" s="64"/>
    </row>
    <row r="201" spans="1:13">
      <c r="A201" s="64"/>
      <c r="B201" s="64"/>
      <c r="C201" s="64"/>
      <c r="D201" s="64"/>
      <c r="E201" s="64"/>
      <c r="F201" s="64"/>
      <c r="G201" s="64"/>
      <c r="H201" s="64"/>
      <c r="I201" s="64"/>
      <c r="J201" s="64"/>
      <c r="K201" s="64"/>
      <c r="L201" s="64"/>
      <c r="M201" s="64"/>
    </row>
    <row r="202" spans="1:13">
      <c r="A202" s="64"/>
      <c r="B202" s="64"/>
      <c r="C202" s="64"/>
      <c r="D202" s="64"/>
      <c r="E202" s="64"/>
      <c r="F202" s="64"/>
      <c r="G202" s="64"/>
      <c r="H202" s="64"/>
      <c r="I202" s="64"/>
      <c r="J202" s="64"/>
      <c r="K202" s="64"/>
      <c r="L202" s="64"/>
      <c r="M202" s="64"/>
    </row>
    <row r="203" spans="1:13">
      <c r="A203" s="64"/>
      <c r="B203" s="64"/>
      <c r="C203" s="64"/>
      <c r="D203" s="64"/>
      <c r="E203" s="64"/>
      <c r="F203" s="64"/>
      <c r="G203" s="64"/>
      <c r="H203" s="64"/>
      <c r="I203" s="64"/>
      <c r="J203" s="64"/>
      <c r="K203" s="64"/>
      <c r="L203" s="64"/>
      <c r="M203" s="64"/>
    </row>
    <row r="204" spans="1:13">
      <c r="A204" s="64"/>
      <c r="B204" s="64"/>
      <c r="C204" s="64"/>
      <c r="D204" s="64"/>
      <c r="E204" s="64"/>
      <c r="F204" s="64"/>
      <c r="G204" s="64"/>
      <c r="H204" s="64"/>
      <c r="I204" s="64"/>
      <c r="J204" s="64"/>
      <c r="K204" s="64"/>
      <c r="L204" s="64"/>
      <c r="M204" s="64"/>
    </row>
    <row r="205" spans="1:13">
      <c r="A205" s="64"/>
      <c r="B205" s="64"/>
      <c r="C205" s="64"/>
      <c r="D205" s="64"/>
      <c r="E205" s="64"/>
      <c r="F205" s="64"/>
      <c r="G205" s="64"/>
      <c r="H205" s="64"/>
      <c r="I205" s="64"/>
      <c r="J205" s="64"/>
      <c r="K205" s="64"/>
      <c r="L205" s="64"/>
      <c r="M205" s="64"/>
    </row>
    <row r="206" spans="1:13">
      <c r="A206" s="64"/>
      <c r="B206" s="64"/>
      <c r="C206" s="64"/>
      <c r="D206" s="64"/>
      <c r="E206" s="64"/>
      <c r="F206" s="64"/>
      <c r="G206" s="64"/>
      <c r="H206" s="64"/>
      <c r="I206" s="64"/>
      <c r="J206" s="64"/>
      <c r="K206" s="64"/>
      <c r="L206" s="64"/>
      <c r="M206" s="64"/>
    </row>
    <row r="207" spans="1:13">
      <c r="A207" s="64"/>
      <c r="B207" s="64"/>
      <c r="C207" s="64"/>
      <c r="D207" s="64"/>
      <c r="E207" s="64"/>
      <c r="F207" s="64"/>
      <c r="G207" s="64"/>
      <c r="H207" s="64"/>
      <c r="I207" s="64"/>
      <c r="J207" s="64"/>
      <c r="K207" s="64"/>
      <c r="L207" s="64"/>
      <c r="M207" s="64"/>
    </row>
    <row r="208" spans="1:13">
      <c r="A208" s="64"/>
      <c r="B208" s="64"/>
      <c r="C208" s="64"/>
      <c r="D208" s="64"/>
      <c r="E208" s="64"/>
      <c r="F208" s="64"/>
      <c r="G208" s="64"/>
      <c r="H208" s="64"/>
      <c r="I208" s="64"/>
      <c r="J208" s="64"/>
      <c r="K208" s="64"/>
      <c r="L208" s="64"/>
      <c r="M208" s="64"/>
    </row>
    <row r="209" spans="1:13">
      <c r="A209" s="64"/>
      <c r="B209" s="64"/>
      <c r="C209" s="64"/>
      <c r="D209" s="64"/>
      <c r="E209" s="64"/>
      <c r="F209" s="64"/>
      <c r="G209" s="64"/>
      <c r="H209" s="64"/>
      <c r="I209" s="64"/>
      <c r="J209" s="64"/>
      <c r="K209" s="64"/>
      <c r="L209" s="64"/>
      <c r="M209" s="64"/>
    </row>
    <row r="210" spans="1:13">
      <c r="A210" s="64"/>
      <c r="B210" s="64"/>
      <c r="C210" s="64"/>
      <c r="D210" s="64"/>
      <c r="E210" s="64"/>
      <c r="F210" s="64"/>
      <c r="G210" s="64"/>
      <c r="H210" s="64"/>
      <c r="I210" s="64"/>
      <c r="J210" s="64"/>
      <c r="K210" s="64"/>
      <c r="L210" s="64"/>
      <c r="M210" s="64"/>
    </row>
    <row r="211" spans="1:13">
      <c r="A211" s="64"/>
      <c r="B211" s="64"/>
      <c r="C211" s="64"/>
      <c r="D211" s="64"/>
      <c r="E211" s="64"/>
      <c r="F211" s="64"/>
      <c r="G211" s="64"/>
      <c r="H211" s="64"/>
      <c r="I211" s="64"/>
      <c r="J211" s="64"/>
      <c r="K211" s="64"/>
      <c r="L211" s="64"/>
      <c r="M211" s="64"/>
    </row>
    <row r="212" spans="1:13">
      <c r="A212" s="64"/>
      <c r="B212" s="64"/>
      <c r="C212" s="64"/>
      <c r="D212" s="64"/>
      <c r="E212" s="64"/>
      <c r="F212" s="64"/>
      <c r="G212" s="64"/>
      <c r="H212" s="64"/>
      <c r="I212" s="64"/>
      <c r="J212" s="64"/>
      <c r="K212" s="64"/>
      <c r="L212" s="64"/>
      <c r="M212" s="64"/>
    </row>
    <row r="213" spans="1:13">
      <c r="A213" s="64"/>
      <c r="B213" s="64"/>
      <c r="C213" s="64"/>
      <c r="D213" s="64"/>
      <c r="E213" s="64"/>
      <c r="F213" s="64"/>
      <c r="G213" s="64"/>
      <c r="H213" s="64"/>
      <c r="I213" s="64"/>
      <c r="J213" s="64"/>
      <c r="K213" s="64"/>
      <c r="L213" s="64"/>
      <c r="M213" s="64"/>
    </row>
    <row r="214" spans="1:13">
      <c r="A214" s="64"/>
      <c r="B214" s="64"/>
      <c r="C214" s="64"/>
      <c r="D214" s="64"/>
      <c r="E214" s="64"/>
      <c r="F214" s="64"/>
      <c r="G214" s="64"/>
      <c r="H214" s="64"/>
      <c r="I214" s="64"/>
      <c r="J214" s="64"/>
      <c r="K214" s="64"/>
      <c r="L214" s="64"/>
      <c r="M214" s="64"/>
    </row>
    <row r="215" spans="1:13">
      <c r="A215" s="64"/>
      <c r="B215" s="64"/>
      <c r="C215" s="64"/>
      <c r="D215" s="64"/>
      <c r="E215" s="64"/>
      <c r="F215" s="64"/>
      <c r="G215" s="64"/>
      <c r="H215" s="64"/>
      <c r="I215" s="64"/>
      <c r="J215" s="64"/>
      <c r="K215" s="64"/>
      <c r="L215" s="64"/>
      <c r="M215" s="64"/>
    </row>
    <row r="216" spans="1:13">
      <c r="A216" s="64"/>
      <c r="B216" s="64"/>
      <c r="C216" s="64"/>
      <c r="D216" s="64"/>
      <c r="E216" s="64"/>
      <c r="F216" s="64"/>
      <c r="G216" s="64"/>
      <c r="H216" s="64"/>
      <c r="I216" s="64"/>
      <c r="J216" s="64"/>
      <c r="K216" s="64"/>
      <c r="L216" s="64"/>
      <c r="M216" s="64"/>
    </row>
    <row r="217" spans="1:13">
      <c r="A217" s="64"/>
      <c r="B217" s="64"/>
      <c r="C217" s="64"/>
      <c r="D217" s="64"/>
      <c r="E217" s="64"/>
      <c r="F217" s="64"/>
      <c r="G217" s="64"/>
      <c r="H217" s="64"/>
      <c r="I217" s="64"/>
      <c r="J217" s="64"/>
      <c r="K217" s="64"/>
      <c r="L217" s="64"/>
      <c r="M217" s="64"/>
    </row>
    <row r="218" spans="1:13">
      <c r="A218" s="64"/>
      <c r="B218" s="64"/>
      <c r="C218" s="64"/>
      <c r="D218" s="64"/>
      <c r="E218" s="64"/>
      <c r="F218" s="64"/>
      <c r="G218" s="64"/>
      <c r="H218" s="64"/>
      <c r="I218" s="64"/>
      <c r="J218" s="64"/>
      <c r="K218" s="64"/>
      <c r="L218" s="64"/>
      <c r="M218" s="64"/>
    </row>
    <row r="219" spans="1:13">
      <c r="A219" s="64"/>
      <c r="B219" s="64"/>
      <c r="C219" s="64"/>
      <c r="D219" s="64"/>
      <c r="E219" s="64"/>
      <c r="F219" s="64"/>
      <c r="G219" s="64"/>
      <c r="H219" s="64"/>
      <c r="I219" s="64"/>
      <c r="J219" s="64"/>
      <c r="K219" s="64"/>
      <c r="L219" s="64"/>
      <c r="M219" s="64"/>
    </row>
    <row r="220" spans="1:13">
      <c r="A220" s="64"/>
      <c r="B220" s="64"/>
      <c r="C220" s="64"/>
      <c r="D220" s="64"/>
      <c r="E220" s="64"/>
      <c r="F220" s="64"/>
      <c r="G220" s="64"/>
      <c r="H220" s="64"/>
      <c r="I220" s="64"/>
      <c r="J220" s="64"/>
      <c r="K220" s="64"/>
      <c r="L220" s="64"/>
      <c r="M220" s="64"/>
    </row>
    <row r="221" spans="1:13">
      <c r="A221" s="64"/>
      <c r="B221" s="64"/>
      <c r="C221" s="64"/>
      <c r="D221" s="64"/>
      <c r="E221" s="64"/>
      <c r="F221" s="64"/>
      <c r="G221" s="64"/>
      <c r="H221" s="64"/>
      <c r="I221" s="64"/>
      <c r="J221" s="64"/>
      <c r="K221" s="64"/>
      <c r="L221" s="64"/>
      <c r="M221" s="64"/>
    </row>
    <row r="222" spans="1:13">
      <c r="A222" s="64"/>
      <c r="B222" s="64"/>
      <c r="C222" s="64"/>
      <c r="D222" s="64"/>
      <c r="E222" s="64"/>
      <c r="F222" s="64"/>
      <c r="G222" s="64"/>
      <c r="H222" s="64"/>
      <c r="I222" s="64"/>
      <c r="J222" s="64"/>
      <c r="K222" s="64"/>
      <c r="L222" s="64"/>
      <c r="M222" s="64"/>
    </row>
    <row r="223" spans="1:13">
      <c r="A223" s="64"/>
      <c r="B223" s="64"/>
      <c r="C223" s="64"/>
      <c r="D223" s="64"/>
      <c r="E223" s="64"/>
      <c r="F223" s="64"/>
      <c r="G223" s="64"/>
      <c r="H223" s="64"/>
      <c r="I223" s="64"/>
      <c r="J223" s="64"/>
      <c r="K223" s="64"/>
      <c r="L223" s="64"/>
      <c r="M223" s="64"/>
    </row>
    <row r="224" spans="1:13">
      <c r="A224" s="64"/>
      <c r="B224" s="64"/>
      <c r="C224" s="64"/>
      <c r="D224" s="64"/>
      <c r="E224" s="64"/>
      <c r="F224" s="64"/>
      <c r="G224" s="64"/>
      <c r="H224" s="64"/>
      <c r="I224" s="64"/>
      <c r="J224" s="64"/>
      <c r="K224" s="64"/>
      <c r="L224" s="64"/>
      <c r="M224" s="64"/>
    </row>
    <row r="225" spans="1:13">
      <c r="A225" s="64"/>
      <c r="B225" s="64"/>
      <c r="C225" s="64"/>
      <c r="D225" s="64"/>
      <c r="E225" s="64"/>
      <c r="F225" s="64"/>
      <c r="G225" s="64"/>
      <c r="H225" s="64"/>
      <c r="I225" s="64"/>
      <c r="J225" s="64"/>
      <c r="K225" s="64"/>
      <c r="L225" s="64"/>
      <c r="M225" s="64"/>
    </row>
    <row r="226" spans="1:13">
      <c r="A226" s="64"/>
      <c r="B226" s="64"/>
      <c r="C226" s="64"/>
      <c r="D226" s="64"/>
      <c r="E226" s="64"/>
      <c r="F226" s="64"/>
      <c r="G226" s="64"/>
      <c r="H226" s="64"/>
      <c r="I226" s="64"/>
      <c r="J226" s="64"/>
      <c r="K226" s="64"/>
      <c r="L226" s="64"/>
      <c r="M226" s="64"/>
    </row>
    <row r="227" spans="1:13">
      <c r="A227" s="64"/>
      <c r="B227" s="64"/>
      <c r="C227" s="64"/>
      <c r="D227" s="64"/>
      <c r="E227" s="64"/>
      <c r="F227" s="64"/>
      <c r="G227" s="64"/>
      <c r="H227" s="64"/>
      <c r="I227" s="64"/>
      <c r="J227" s="64"/>
      <c r="K227" s="64"/>
      <c r="L227" s="64"/>
      <c r="M227" s="64"/>
    </row>
    <row r="228" spans="1:13">
      <c r="A228" s="64"/>
      <c r="B228" s="64"/>
      <c r="C228" s="64"/>
      <c r="D228" s="64"/>
      <c r="E228" s="64"/>
      <c r="F228" s="64"/>
      <c r="G228" s="64"/>
      <c r="H228" s="64"/>
      <c r="I228" s="64"/>
      <c r="J228" s="64"/>
      <c r="K228" s="64"/>
      <c r="L228" s="64"/>
      <c r="M228" s="64"/>
    </row>
    <row r="229" spans="1:13">
      <c r="A229" s="64"/>
      <c r="B229" s="64"/>
      <c r="C229" s="64"/>
      <c r="D229" s="64"/>
      <c r="E229" s="64"/>
      <c r="F229" s="64"/>
      <c r="G229" s="64"/>
      <c r="H229" s="64"/>
      <c r="I229" s="64"/>
      <c r="J229" s="64"/>
      <c r="K229" s="64"/>
      <c r="L229" s="64"/>
      <c r="M229" s="64"/>
    </row>
    <row r="230" spans="1:13">
      <c r="A230" s="64"/>
      <c r="B230" s="64"/>
      <c r="C230" s="64"/>
      <c r="D230" s="64"/>
      <c r="E230" s="64"/>
      <c r="F230" s="64"/>
      <c r="G230" s="64"/>
      <c r="H230" s="64"/>
      <c r="I230" s="64"/>
      <c r="J230" s="64"/>
      <c r="K230" s="64"/>
      <c r="L230" s="64"/>
      <c r="M230" s="64"/>
    </row>
    <row r="231" spans="1:13">
      <c r="A231" s="64"/>
      <c r="B231" s="64"/>
      <c r="C231" s="64"/>
      <c r="D231" s="64"/>
      <c r="E231" s="64"/>
      <c r="F231" s="64"/>
      <c r="G231" s="64"/>
      <c r="H231" s="64"/>
      <c r="I231" s="64"/>
      <c r="J231" s="64"/>
      <c r="K231" s="64"/>
      <c r="L231" s="64"/>
      <c r="M231" s="64"/>
    </row>
    <row r="232" spans="1:13">
      <c r="A232" s="64"/>
      <c r="B232" s="64"/>
      <c r="C232" s="64"/>
      <c r="D232" s="64"/>
      <c r="E232" s="64"/>
      <c r="F232" s="64"/>
      <c r="G232" s="64"/>
      <c r="H232" s="64"/>
      <c r="I232" s="64"/>
      <c r="J232" s="64"/>
      <c r="K232" s="64"/>
      <c r="L232" s="64"/>
      <c r="M232" s="64"/>
    </row>
    <row r="233" spans="1:13">
      <c r="A233" s="64"/>
      <c r="B233" s="64"/>
      <c r="C233" s="64"/>
      <c r="D233" s="64"/>
      <c r="E233" s="64"/>
      <c r="F233" s="64"/>
      <c r="G233" s="64"/>
      <c r="H233" s="64"/>
      <c r="I233" s="64"/>
      <c r="J233" s="64"/>
      <c r="K233" s="64"/>
      <c r="L233" s="64"/>
      <c r="M233" s="64"/>
    </row>
    <row r="234" spans="1:13">
      <c r="A234" s="64"/>
      <c r="B234" s="64"/>
      <c r="C234" s="64"/>
      <c r="D234" s="64"/>
      <c r="E234" s="64"/>
      <c r="F234" s="64"/>
      <c r="G234" s="64"/>
      <c r="H234" s="64"/>
      <c r="I234" s="64"/>
      <c r="J234" s="64"/>
      <c r="K234" s="64"/>
      <c r="L234" s="64"/>
      <c r="M234" s="64"/>
    </row>
    <row r="235" spans="1:13">
      <c r="A235" s="64"/>
      <c r="B235" s="64"/>
      <c r="C235" s="64"/>
      <c r="D235" s="64"/>
      <c r="E235" s="64"/>
      <c r="F235" s="64"/>
      <c r="G235" s="64"/>
      <c r="H235" s="64"/>
      <c r="I235" s="64"/>
      <c r="J235" s="64"/>
      <c r="K235" s="64"/>
      <c r="L235" s="64"/>
      <c r="M235" s="64"/>
    </row>
    <row r="236" spans="1:13">
      <c r="A236" s="64"/>
      <c r="B236" s="64"/>
      <c r="C236" s="64"/>
      <c r="D236" s="64"/>
      <c r="E236" s="64"/>
      <c r="F236" s="64"/>
      <c r="G236" s="64"/>
      <c r="H236" s="64"/>
      <c r="I236" s="64"/>
      <c r="J236" s="64"/>
      <c r="K236" s="64"/>
      <c r="L236" s="64"/>
      <c r="M236" s="64"/>
    </row>
    <row r="237" spans="1:13">
      <c r="A237" s="64"/>
      <c r="B237" s="64"/>
      <c r="C237" s="64"/>
      <c r="D237" s="64"/>
      <c r="E237" s="64"/>
      <c r="F237" s="64"/>
      <c r="G237" s="64"/>
      <c r="H237" s="64"/>
      <c r="I237" s="64"/>
      <c r="J237" s="64"/>
      <c r="K237" s="64"/>
      <c r="L237" s="64"/>
      <c r="M237" s="64"/>
    </row>
    <row r="238" spans="1:13">
      <c r="A238" s="64"/>
      <c r="B238" s="64"/>
      <c r="C238" s="64"/>
      <c r="D238" s="64"/>
      <c r="E238" s="64"/>
      <c r="F238" s="64"/>
      <c r="G238" s="64"/>
      <c r="H238" s="64"/>
      <c r="I238" s="64"/>
      <c r="J238" s="64"/>
      <c r="K238" s="64"/>
      <c r="L238" s="64"/>
      <c r="M238" s="64"/>
    </row>
    <row r="239" spans="1:13">
      <c r="A239" s="64"/>
      <c r="B239" s="64"/>
      <c r="C239" s="64"/>
      <c r="D239" s="64"/>
      <c r="E239" s="64"/>
      <c r="F239" s="64"/>
      <c r="G239" s="64"/>
      <c r="H239" s="64"/>
      <c r="I239" s="64"/>
      <c r="J239" s="64"/>
      <c r="K239" s="64"/>
      <c r="L239" s="64"/>
      <c r="M239" s="64"/>
    </row>
    <row r="240" spans="1:13">
      <c r="A240" s="64"/>
      <c r="B240" s="64"/>
      <c r="C240" s="64"/>
      <c r="D240" s="64"/>
      <c r="E240" s="64"/>
      <c r="F240" s="64"/>
      <c r="G240" s="64"/>
      <c r="H240" s="64"/>
      <c r="I240" s="64"/>
      <c r="J240" s="64"/>
      <c r="K240" s="64"/>
      <c r="L240" s="64"/>
      <c r="M240" s="64"/>
    </row>
    <row r="241" spans="1:13">
      <c r="A241" s="64"/>
      <c r="B241" s="64"/>
      <c r="C241" s="64"/>
      <c r="D241" s="64"/>
      <c r="E241" s="64"/>
      <c r="F241" s="64"/>
      <c r="G241" s="64"/>
      <c r="H241" s="64"/>
      <c r="I241" s="64"/>
      <c r="J241" s="64"/>
      <c r="K241" s="64"/>
      <c r="L241" s="64"/>
      <c r="M241" s="64"/>
    </row>
    <row r="242" spans="1:13">
      <c r="A242" s="64"/>
      <c r="B242" s="64"/>
      <c r="C242" s="64"/>
      <c r="D242" s="64"/>
      <c r="E242" s="64"/>
      <c r="F242" s="64"/>
      <c r="G242" s="64"/>
      <c r="H242" s="64"/>
      <c r="I242" s="64"/>
      <c r="J242" s="64"/>
      <c r="K242" s="64"/>
      <c r="L242" s="64"/>
      <c r="M242" s="64"/>
    </row>
    <row r="243" spans="1:13">
      <c r="A243" s="64"/>
      <c r="B243" s="64"/>
      <c r="C243" s="64"/>
      <c r="D243" s="64"/>
      <c r="E243" s="64"/>
      <c r="F243" s="64"/>
      <c r="G243" s="64"/>
      <c r="H243" s="64"/>
      <c r="I243" s="64"/>
      <c r="J243" s="64"/>
      <c r="K243" s="64"/>
      <c r="L243" s="64"/>
      <c r="M243" s="64"/>
    </row>
    <row r="244" spans="1:13">
      <c r="A244" s="64"/>
      <c r="B244" s="64"/>
      <c r="C244" s="64"/>
      <c r="D244" s="64"/>
      <c r="E244" s="64"/>
      <c r="F244" s="64"/>
      <c r="G244" s="64"/>
      <c r="H244" s="64"/>
      <c r="I244" s="64"/>
      <c r="J244" s="64"/>
      <c r="K244" s="64"/>
      <c r="L244" s="64"/>
      <c r="M244" s="64"/>
    </row>
    <row r="245" spans="1:13">
      <c r="A245" s="64"/>
      <c r="B245" s="64"/>
      <c r="C245" s="64"/>
      <c r="D245" s="64"/>
      <c r="E245" s="64"/>
      <c r="F245" s="64"/>
      <c r="G245" s="64"/>
      <c r="H245" s="64"/>
      <c r="I245" s="64"/>
      <c r="J245" s="64"/>
      <c r="K245" s="64"/>
      <c r="L245" s="64"/>
      <c r="M245" s="64"/>
    </row>
    <row r="246" spans="1:13">
      <c r="A246" s="64"/>
      <c r="B246" s="64"/>
      <c r="C246" s="64"/>
      <c r="D246" s="64"/>
      <c r="E246" s="64"/>
      <c r="F246" s="64"/>
      <c r="G246" s="64"/>
      <c r="H246" s="64"/>
      <c r="I246" s="64"/>
      <c r="J246" s="64"/>
      <c r="K246" s="64"/>
      <c r="L246" s="64"/>
      <c r="M246" s="64"/>
    </row>
    <row r="247" spans="1:13">
      <c r="A247" s="64"/>
      <c r="B247" s="64"/>
      <c r="C247" s="64"/>
      <c r="D247" s="64"/>
      <c r="E247" s="64"/>
      <c r="F247" s="64"/>
      <c r="G247" s="64"/>
      <c r="H247" s="64"/>
      <c r="I247" s="64"/>
      <c r="J247" s="64"/>
      <c r="K247" s="64"/>
      <c r="L247" s="64"/>
      <c r="M247" s="64"/>
    </row>
    <row r="248" spans="1:13">
      <c r="A248" s="64"/>
      <c r="B248" s="64"/>
      <c r="C248" s="64"/>
      <c r="D248" s="64"/>
      <c r="E248" s="64"/>
      <c r="F248" s="64"/>
      <c r="G248" s="64"/>
      <c r="H248" s="64"/>
      <c r="I248" s="64"/>
      <c r="J248" s="64"/>
      <c r="K248" s="64"/>
      <c r="L248" s="64"/>
      <c r="M248" s="64"/>
    </row>
    <row r="249" spans="1:13">
      <c r="A249" s="64"/>
      <c r="B249" s="64"/>
      <c r="C249" s="64"/>
      <c r="D249" s="64"/>
      <c r="E249" s="64"/>
      <c r="F249" s="64"/>
      <c r="G249" s="64"/>
      <c r="H249" s="64"/>
      <c r="I249" s="64"/>
      <c r="J249" s="64"/>
      <c r="K249" s="64"/>
      <c r="L249" s="64"/>
      <c r="M249" s="64"/>
    </row>
    <row r="250" spans="1:13">
      <c r="A250" s="64"/>
      <c r="B250" s="64"/>
      <c r="C250" s="64"/>
      <c r="D250" s="64"/>
      <c r="E250" s="64"/>
      <c r="F250" s="64"/>
      <c r="G250" s="64"/>
      <c r="H250" s="64"/>
      <c r="I250" s="64"/>
      <c r="J250" s="64"/>
      <c r="K250" s="64"/>
      <c r="L250" s="64"/>
      <c r="M250" s="64"/>
    </row>
    <row r="251" spans="1:13">
      <c r="A251" s="64"/>
      <c r="B251" s="64"/>
      <c r="C251" s="64"/>
      <c r="D251" s="64"/>
      <c r="E251" s="64"/>
      <c r="F251" s="64"/>
      <c r="G251" s="64"/>
      <c r="H251" s="64"/>
      <c r="I251" s="64"/>
      <c r="J251" s="64"/>
      <c r="K251" s="64"/>
      <c r="L251" s="64"/>
      <c r="M251" s="64"/>
    </row>
    <row r="252" spans="1:13">
      <c r="A252" s="64"/>
      <c r="B252" s="64"/>
      <c r="C252" s="64"/>
      <c r="D252" s="64"/>
      <c r="E252" s="64"/>
      <c r="F252" s="64"/>
      <c r="G252" s="64"/>
      <c r="H252" s="64"/>
      <c r="I252" s="64"/>
      <c r="J252" s="64"/>
      <c r="K252" s="64"/>
      <c r="L252" s="64"/>
      <c r="M252" s="64"/>
    </row>
    <row r="253" spans="1:13">
      <c r="A253" s="64"/>
      <c r="B253" s="64"/>
      <c r="C253" s="64"/>
      <c r="D253" s="64"/>
      <c r="E253" s="64"/>
      <c r="F253" s="64"/>
      <c r="G253" s="64"/>
      <c r="H253" s="64"/>
      <c r="I253" s="64"/>
      <c r="J253" s="64"/>
      <c r="K253" s="64"/>
      <c r="L253" s="64"/>
      <c r="M253" s="64"/>
    </row>
    <row r="254" spans="1:13">
      <c r="A254" s="64"/>
      <c r="B254" s="64"/>
      <c r="C254" s="64"/>
      <c r="D254" s="64"/>
      <c r="E254" s="64"/>
      <c r="F254" s="64"/>
      <c r="G254" s="64"/>
      <c r="H254" s="64"/>
      <c r="I254" s="64"/>
      <c r="J254" s="64"/>
      <c r="K254" s="64"/>
      <c r="L254" s="64"/>
      <c r="M254" s="64"/>
    </row>
    <row r="255" spans="1:13">
      <c r="A255" s="64"/>
      <c r="B255" s="64"/>
      <c r="C255" s="64"/>
      <c r="D255" s="64"/>
      <c r="E255" s="64"/>
      <c r="F255" s="64"/>
      <c r="G255" s="64"/>
      <c r="H255" s="64"/>
      <c r="I255" s="64"/>
      <c r="J255" s="64"/>
      <c r="K255" s="64"/>
      <c r="L255" s="64"/>
      <c r="M255" s="64"/>
    </row>
    <row r="256" spans="1:13">
      <c r="A256" s="64"/>
      <c r="B256" s="64"/>
      <c r="C256" s="64"/>
      <c r="D256" s="64"/>
      <c r="E256" s="64"/>
      <c r="F256" s="64"/>
      <c r="G256" s="64"/>
      <c r="H256" s="64"/>
      <c r="I256" s="64"/>
      <c r="J256" s="64"/>
      <c r="K256" s="64"/>
      <c r="L256" s="64"/>
      <c r="M256" s="64"/>
    </row>
    <row r="257" spans="1:13">
      <c r="A257" s="64"/>
      <c r="B257" s="64"/>
      <c r="C257" s="64"/>
      <c r="D257" s="64"/>
      <c r="E257" s="64"/>
      <c r="F257" s="64"/>
      <c r="G257" s="64"/>
      <c r="H257" s="64"/>
      <c r="I257" s="64"/>
      <c r="J257" s="64"/>
      <c r="K257" s="64"/>
      <c r="L257" s="64"/>
      <c r="M257" s="64"/>
    </row>
    <row r="258" spans="1:13">
      <c r="A258" s="64"/>
      <c r="B258" s="64"/>
      <c r="C258" s="64"/>
      <c r="D258" s="64"/>
      <c r="E258" s="64"/>
      <c r="F258" s="64"/>
      <c r="G258" s="64"/>
      <c r="H258" s="64"/>
      <c r="I258" s="64"/>
      <c r="J258" s="64"/>
      <c r="K258" s="64"/>
      <c r="L258" s="64"/>
      <c r="M258" s="64"/>
    </row>
    <row r="259" spans="1:13">
      <c r="A259" s="64"/>
      <c r="B259" s="64"/>
      <c r="C259" s="64"/>
      <c r="D259" s="64"/>
      <c r="E259" s="64"/>
      <c r="F259" s="64"/>
      <c r="G259" s="64"/>
      <c r="H259" s="64"/>
      <c r="I259" s="64"/>
      <c r="J259" s="64"/>
      <c r="K259" s="64"/>
      <c r="L259" s="64"/>
      <c r="M259" s="64"/>
    </row>
    <row r="260" spans="1:13">
      <c r="A260" s="64"/>
      <c r="B260" s="64"/>
      <c r="C260" s="64"/>
      <c r="D260" s="64"/>
      <c r="E260" s="64"/>
      <c r="F260" s="64"/>
      <c r="G260" s="64"/>
      <c r="H260" s="64"/>
      <c r="I260" s="64"/>
      <c r="J260" s="64"/>
      <c r="K260" s="64"/>
      <c r="L260" s="64"/>
      <c r="M260" s="64"/>
    </row>
    <row r="261" spans="1:13">
      <c r="A261" s="64"/>
      <c r="B261" s="64"/>
      <c r="C261" s="64"/>
      <c r="D261" s="64"/>
      <c r="E261" s="64"/>
      <c r="F261" s="64"/>
      <c r="G261" s="64"/>
      <c r="H261" s="64"/>
      <c r="I261" s="64"/>
      <c r="J261" s="64"/>
      <c r="K261" s="64"/>
      <c r="L261" s="64"/>
      <c r="M261" s="64"/>
    </row>
    <row r="262" spans="1:13">
      <c r="A262" s="64"/>
      <c r="B262" s="64"/>
      <c r="C262" s="64"/>
      <c r="D262" s="64"/>
      <c r="E262" s="64"/>
      <c r="F262" s="64"/>
      <c r="G262" s="64"/>
      <c r="H262" s="64"/>
      <c r="I262" s="64"/>
      <c r="J262" s="64"/>
      <c r="K262" s="64"/>
      <c r="L262" s="64"/>
      <c r="M262" s="64"/>
    </row>
    <row r="263" spans="1:13">
      <c r="A263" s="64"/>
      <c r="B263" s="64"/>
      <c r="C263" s="64"/>
      <c r="D263" s="64"/>
      <c r="E263" s="64"/>
      <c r="F263" s="64"/>
      <c r="G263" s="64"/>
      <c r="H263" s="64"/>
      <c r="I263" s="64"/>
      <c r="J263" s="64"/>
      <c r="K263" s="64"/>
      <c r="L263" s="64"/>
      <c r="M263" s="64"/>
    </row>
    <row r="264" spans="1:13">
      <c r="A264" s="64"/>
      <c r="B264" s="64"/>
      <c r="C264" s="64"/>
      <c r="D264" s="64"/>
      <c r="E264" s="64"/>
      <c r="F264" s="64"/>
      <c r="G264" s="64"/>
      <c r="H264" s="64"/>
      <c r="I264" s="64"/>
      <c r="J264" s="64"/>
      <c r="K264" s="64"/>
      <c r="L264" s="64"/>
      <c r="M264" s="64"/>
    </row>
    <row r="265" spans="1:13">
      <c r="A265" s="64"/>
      <c r="B265" s="64"/>
      <c r="C265" s="64"/>
      <c r="D265" s="64"/>
      <c r="E265" s="64"/>
      <c r="F265" s="64"/>
      <c r="G265" s="64"/>
      <c r="H265" s="64"/>
      <c r="I265" s="64"/>
      <c r="J265" s="64"/>
      <c r="K265" s="64"/>
      <c r="L265" s="64"/>
      <c r="M265" s="64"/>
    </row>
    <row r="266" spans="1:13">
      <c r="A266" s="64"/>
      <c r="B266" s="64"/>
      <c r="C266" s="64"/>
      <c r="D266" s="64"/>
      <c r="E266" s="64"/>
      <c r="F266" s="64"/>
      <c r="G266" s="64"/>
      <c r="H266" s="64"/>
      <c r="I266" s="64"/>
      <c r="J266" s="64"/>
      <c r="K266" s="64"/>
      <c r="L266" s="64"/>
      <c r="M266" s="64"/>
    </row>
    <row r="267" spans="1:13">
      <c r="A267" s="64"/>
      <c r="B267" s="64"/>
      <c r="C267" s="64"/>
      <c r="D267" s="64"/>
      <c r="E267" s="64"/>
      <c r="F267" s="64"/>
      <c r="G267" s="64"/>
      <c r="H267" s="64"/>
      <c r="I267" s="64"/>
      <c r="J267" s="64"/>
      <c r="K267" s="64"/>
      <c r="L267" s="64"/>
      <c r="M267" s="64"/>
    </row>
    <row r="268" spans="1:13">
      <c r="A268" s="64"/>
      <c r="B268" s="64"/>
      <c r="C268" s="64"/>
      <c r="D268" s="64"/>
      <c r="E268" s="64"/>
      <c r="F268" s="64"/>
      <c r="G268" s="64"/>
      <c r="H268" s="64"/>
      <c r="I268" s="64"/>
      <c r="J268" s="64"/>
      <c r="K268" s="64"/>
      <c r="L268" s="64"/>
      <c r="M268" s="64"/>
    </row>
    <row r="269" spans="1:13">
      <c r="A269" s="64"/>
      <c r="B269" s="64"/>
      <c r="C269" s="64"/>
      <c r="D269" s="64"/>
      <c r="E269" s="64"/>
      <c r="F269" s="64"/>
      <c r="G269" s="64"/>
      <c r="H269" s="64"/>
      <c r="I269" s="64"/>
      <c r="J269" s="64"/>
      <c r="K269" s="64"/>
      <c r="L269" s="64"/>
      <c r="M269" s="64"/>
    </row>
    <row r="270" spans="1:13">
      <c r="A270" s="64"/>
      <c r="B270" s="64"/>
      <c r="C270" s="64"/>
      <c r="D270" s="64"/>
      <c r="E270" s="64"/>
      <c r="F270" s="64"/>
      <c r="G270" s="64"/>
      <c r="H270" s="64"/>
      <c r="I270" s="64"/>
      <c r="J270" s="64"/>
      <c r="K270" s="64"/>
      <c r="L270" s="64"/>
      <c r="M270" s="64"/>
    </row>
    <row r="271" spans="1:13">
      <c r="A271" s="64"/>
      <c r="B271" s="64"/>
      <c r="C271" s="64"/>
      <c r="D271" s="64"/>
      <c r="E271" s="64"/>
      <c r="F271" s="64"/>
      <c r="G271" s="64"/>
      <c r="H271" s="64"/>
      <c r="I271" s="64"/>
      <c r="J271" s="64"/>
      <c r="K271" s="64"/>
      <c r="L271" s="64"/>
      <c r="M271" s="64"/>
    </row>
    <row r="272" spans="1:13">
      <c r="A272" s="64"/>
      <c r="B272" s="64"/>
      <c r="C272" s="64"/>
      <c r="D272" s="64"/>
      <c r="E272" s="64"/>
      <c r="F272" s="64"/>
      <c r="G272" s="64"/>
      <c r="H272" s="64"/>
      <c r="I272" s="64"/>
      <c r="J272" s="64"/>
      <c r="K272" s="64"/>
      <c r="L272" s="64"/>
      <c r="M272" s="64"/>
    </row>
    <row r="273" spans="1:13">
      <c r="A273" s="64"/>
      <c r="B273" s="64"/>
      <c r="C273" s="64"/>
      <c r="D273" s="64"/>
      <c r="E273" s="64"/>
      <c r="F273" s="64"/>
      <c r="G273" s="64"/>
      <c r="H273" s="64"/>
      <c r="I273" s="64"/>
      <c r="J273" s="64"/>
      <c r="K273" s="64"/>
      <c r="L273" s="64"/>
      <c r="M273" s="64"/>
    </row>
    <row r="274" spans="1:13">
      <c r="A274" s="64"/>
      <c r="B274" s="64"/>
      <c r="C274" s="64"/>
      <c r="D274" s="64"/>
      <c r="E274" s="64"/>
      <c r="F274" s="64"/>
      <c r="G274" s="64"/>
      <c r="H274" s="64"/>
      <c r="I274" s="64"/>
      <c r="J274" s="64"/>
      <c r="K274" s="64"/>
      <c r="L274" s="64"/>
      <c r="M274" s="64"/>
    </row>
    <row r="275" spans="1:13">
      <c r="A275" s="64"/>
      <c r="B275" s="64"/>
      <c r="C275" s="64"/>
      <c r="D275" s="64"/>
      <c r="E275" s="64"/>
      <c r="F275" s="64"/>
      <c r="G275" s="64"/>
      <c r="H275" s="64"/>
      <c r="I275" s="64"/>
      <c r="J275" s="64"/>
      <c r="K275" s="64"/>
      <c r="L275" s="64"/>
      <c r="M275" s="64"/>
    </row>
    <row r="276" spans="1:13">
      <c r="A276" s="64"/>
      <c r="B276" s="64"/>
      <c r="C276" s="64"/>
      <c r="D276" s="64"/>
      <c r="E276" s="64"/>
      <c r="F276" s="64"/>
      <c r="G276" s="64"/>
      <c r="H276" s="64"/>
      <c r="I276" s="64"/>
      <c r="J276" s="64"/>
      <c r="K276" s="64"/>
      <c r="L276" s="64"/>
      <c r="M276" s="64"/>
    </row>
    <row r="277" spans="1:13">
      <c r="A277" s="64"/>
      <c r="B277" s="64"/>
      <c r="C277" s="64"/>
      <c r="D277" s="64"/>
      <c r="E277" s="64"/>
      <c r="F277" s="64"/>
      <c r="G277" s="64"/>
      <c r="H277" s="64"/>
      <c r="I277" s="64"/>
      <c r="J277" s="64"/>
      <c r="K277" s="64"/>
      <c r="L277" s="64"/>
      <c r="M277" s="64"/>
    </row>
    <row r="278" spans="1:13">
      <c r="A278" s="64"/>
      <c r="B278" s="64"/>
      <c r="C278" s="64"/>
      <c r="D278" s="64"/>
      <c r="E278" s="64"/>
      <c r="F278" s="64"/>
      <c r="G278" s="64"/>
      <c r="H278" s="64"/>
      <c r="I278" s="64"/>
      <c r="J278" s="64"/>
      <c r="K278" s="64"/>
      <c r="L278" s="64"/>
      <c r="M278" s="64"/>
    </row>
    <row r="279" spans="1:13">
      <c r="A279" s="64"/>
      <c r="B279" s="64"/>
      <c r="C279" s="64"/>
      <c r="D279" s="64"/>
      <c r="E279" s="64"/>
      <c r="F279" s="64"/>
      <c r="G279" s="64"/>
      <c r="H279" s="64"/>
      <c r="I279" s="64"/>
      <c r="J279" s="64"/>
      <c r="K279" s="64"/>
      <c r="L279" s="64"/>
      <c r="M279" s="64"/>
    </row>
    <row r="280" spans="1:13">
      <c r="A280" s="64"/>
      <c r="B280" s="64"/>
      <c r="C280" s="64"/>
      <c r="D280" s="64"/>
      <c r="E280" s="64"/>
      <c r="F280" s="64"/>
      <c r="G280" s="64"/>
      <c r="H280" s="64"/>
      <c r="I280" s="64"/>
      <c r="J280" s="64"/>
      <c r="K280" s="64"/>
      <c r="L280" s="64"/>
      <c r="M280" s="64"/>
    </row>
    <row r="281" spans="1:13">
      <c r="A281" s="64"/>
      <c r="B281" s="64"/>
      <c r="C281" s="64"/>
      <c r="D281" s="64"/>
      <c r="E281" s="64"/>
      <c r="F281" s="64"/>
      <c r="G281" s="64"/>
      <c r="H281" s="64"/>
      <c r="I281" s="64"/>
      <c r="J281" s="64"/>
      <c r="K281" s="64"/>
      <c r="L281" s="64"/>
      <c r="M281" s="64"/>
    </row>
    <row r="282" spans="1:13">
      <c r="A282" s="64"/>
      <c r="B282" s="64"/>
      <c r="C282" s="64"/>
      <c r="D282" s="64"/>
      <c r="E282" s="64"/>
      <c r="F282" s="64"/>
      <c r="G282" s="64"/>
      <c r="H282" s="64"/>
      <c r="I282" s="64"/>
      <c r="J282" s="64"/>
      <c r="K282" s="64"/>
      <c r="L282" s="64"/>
      <c r="M282" s="64"/>
    </row>
    <row r="283" spans="1:13">
      <c r="A283" s="64"/>
      <c r="B283" s="64"/>
      <c r="C283" s="64"/>
      <c r="D283" s="64"/>
      <c r="E283" s="64"/>
      <c r="F283" s="64"/>
      <c r="G283" s="64"/>
      <c r="H283" s="64"/>
      <c r="I283" s="64"/>
      <c r="J283" s="64"/>
      <c r="K283" s="64"/>
      <c r="L283" s="64"/>
      <c r="M283" s="64"/>
    </row>
    <row r="284" spans="1:13">
      <c r="A284" s="64"/>
      <c r="B284" s="64"/>
      <c r="C284" s="64"/>
      <c r="D284" s="64"/>
      <c r="E284" s="64"/>
      <c r="F284" s="64"/>
      <c r="G284" s="64"/>
      <c r="H284" s="64"/>
      <c r="I284" s="64"/>
      <c r="J284" s="64"/>
      <c r="K284" s="64"/>
      <c r="L284" s="64"/>
      <c r="M284" s="64"/>
    </row>
    <row r="285" spans="1:13">
      <c r="A285" s="64"/>
      <c r="B285" s="64"/>
      <c r="C285" s="64"/>
      <c r="D285" s="64"/>
      <c r="E285" s="64"/>
      <c r="F285" s="64"/>
      <c r="G285" s="64"/>
      <c r="H285" s="64"/>
      <c r="I285" s="64"/>
      <c r="J285" s="64"/>
      <c r="K285" s="64"/>
      <c r="L285" s="64"/>
      <c r="M285" s="64"/>
    </row>
    <row r="286" spans="1:13">
      <c r="A286" s="64"/>
      <c r="B286" s="64"/>
      <c r="C286" s="64"/>
      <c r="D286" s="64"/>
      <c r="E286" s="64"/>
      <c r="F286" s="64"/>
      <c r="G286" s="64"/>
      <c r="H286" s="64"/>
      <c r="I286" s="64"/>
      <c r="J286" s="64"/>
      <c r="K286" s="64"/>
      <c r="L286" s="64"/>
      <c r="M286" s="64"/>
    </row>
    <row r="287" spans="1:13">
      <c r="A287" s="64"/>
      <c r="B287" s="64"/>
      <c r="C287" s="64"/>
      <c r="D287" s="64"/>
      <c r="E287" s="64"/>
      <c r="F287" s="64"/>
      <c r="G287" s="64"/>
      <c r="H287" s="64"/>
      <c r="I287" s="64"/>
      <c r="J287" s="64"/>
      <c r="K287" s="64"/>
      <c r="L287" s="64"/>
      <c r="M287" s="64"/>
    </row>
    <row r="288" spans="1:13">
      <c r="A288" s="64"/>
      <c r="B288" s="64"/>
      <c r="C288" s="64"/>
      <c r="D288" s="64"/>
      <c r="E288" s="64"/>
      <c r="F288" s="64"/>
      <c r="G288" s="64"/>
      <c r="H288" s="64"/>
      <c r="I288" s="64"/>
      <c r="J288" s="64"/>
      <c r="K288" s="64"/>
      <c r="L288" s="64"/>
      <c r="M288" s="64"/>
    </row>
    <row r="289" spans="1:13">
      <c r="A289" s="64"/>
      <c r="B289" s="64"/>
      <c r="C289" s="64"/>
      <c r="D289" s="64"/>
      <c r="E289" s="64"/>
      <c r="F289" s="64"/>
      <c r="G289" s="64"/>
      <c r="H289" s="64"/>
      <c r="I289" s="64"/>
      <c r="J289" s="64"/>
      <c r="K289" s="64"/>
      <c r="L289" s="64"/>
      <c r="M289" s="64"/>
    </row>
    <row r="290" spans="1:13">
      <c r="A290" s="64"/>
      <c r="B290" s="64"/>
      <c r="C290" s="64"/>
      <c r="D290" s="64"/>
      <c r="E290" s="64"/>
      <c r="F290" s="64"/>
      <c r="G290" s="64"/>
      <c r="H290" s="64"/>
      <c r="I290" s="64"/>
      <c r="J290" s="64"/>
      <c r="K290" s="64"/>
      <c r="L290" s="64"/>
      <c r="M290" s="64"/>
    </row>
    <row r="291" spans="1:13">
      <c r="A291" s="64"/>
      <c r="B291" s="64"/>
      <c r="C291" s="64"/>
      <c r="D291" s="64"/>
      <c r="E291" s="64"/>
      <c r="F291" s="64"/>
      <c r="G291" s="64"/>
      <c r="H291" s="64"/>
      <c r="I291" s="64"/>
      <c r="J291" s="64"/>
      <c r="K291" s="64"/>
      <c r="L291" s="64"/>
      <c r="M291" s="64"/>
    </row>
    <row r="292" spans="1:13">
      <c r="A292" s="64"/>
      <c r="B292" s="64"/>
      <c r="C292" s="64"/>
      <c r="D292" s="64"/>
      <c r="E292" s="64"/>
      <c r="F292" s="64"/>
      <c r="G292" s="64"/>
      <c r="H292" s="64"/>
      <c r="I292" s="64"/>
      <c r="J292" s="64"/>
      <c r="K292" s="64"/>
      <c r="L292" s="64"/>
      <c r="M292" s="64"/>
    </row>
    <row r="293" spans="1:13">
      <c r="A293" s="64"/>
      <c r="B293" s="64"/>
      <c r="C293" s="64"/>
      <c r="D293" s="64"/>
      <c r="E293" s="64"/>
      <c r="F293" s="64"/>
      <c r="G293" s="64"/>
      <c r="H293" s="64"/>
      <c r="I293" s="64"/>
      <c r="J293" s="64"/>
      <c r="K293" s="64"/>
      <c r="L293" s="64"/>
      <c r="M293" s="64"/>
    </row>
    <row r="294" spans="1:13">
      <c r="A294" s="64"/>
      <c r="B294" s="64"/>
      <c r="C294" s="64"/>
      <c r="D294" s="64"/>
      <c r="E294" s="64"/>
      <c r="F294" s="64"/>
      <c r="G294" s="64"/>
      <c r="H294" s="64"/>
      <c r="I294" s="64"/>
      <c r="J294" s="64"/>
      <c r="K294" s="64"/>
      <c r="L294" s="64"/>
      <c r="M294" s="64"/>
    </row>
    <row r="295" spans="1:13">
      <c r="A295" s="64"/>
      <c r="B295" s="64"/>
      <c r="C295" s="64"/>
      <c r="D295" s="64"/>
      <c r="E295" s="64"/>
      <c r="F295" s="64"/>
      <c r="G295" s="64"/>
      <c r="H295" s="64"/>
      <c r="I295" s="64"/>
      <c r="J295" s="64"/>
      <c r="K295" s="64"/>
      <c r="L295" s="64"/>
      <c r="M295" s="64"/>
    </row>
    <row r="296" spans="1:13">
      <c r="A296" s="64"/>
      <c r="B296" s="64"/>
      <c r="C296" s="64"/>
      <c r="D296" s="64"/>
      <c r="E296" s="64"/>
      <c r="F296" s="64"/>
      <c r="G296" s="64"/>
      <c r="H296" s="64"/>
      <c r="I296" s="64"/>
      <c r="J296" s="64"/>
      <c r="K296" s="64"/>
      <c r="L296" s="64"/>
      <c r="M296" s="64"/>
    </row>
    <row r="297" spans="1:13">
      <c r="A297" s="64"/>
      <c r="B297" s="64"/>
      <c r="C297" s="64"/>
      <c r="D297" s="64"/>
      <c r="E297" s="64"/>
      <c r="F297" s="64"/>
      <c r="G297" s="64"/>
      <c r="H297" s="64"/>
      <c r="I297" s="64"/>
      <c r="J297" s="64"/>
      <c r="K297" s="64"/>
      <c r="L297" s="64"/>
      <c r="M297" s="64"/>
    </row>
    <row r="298" spans="1:13">
      <c r="A298" s="64"/>
      <c r="B298" s="64"/>
      <c r="C298" s="64"/>
      <c r="D298" s="64"/>
      <c r="E298" s="64"/>
      <c r="F298" s="64"/>
      <c r="G298" s="64"/>
      <c r="H298" s="64"/>
      <c r="I298" s="64"/>
      <c r="J298" s="64"/>
      <c r="K298" s="64"/>
      <c r="L298" s="64"/>
      <c r="M298" s="64"/>
    </row>
    <row r="299" spans="1:13">
      <c r="A299" s="64"/>
      <c r="B299" s="64"/>
      <c r="C299" s="64"/>
      <c r="D299" s="64"/>
      <c r="E299" s="64"/>
      <c r="F299" s="64"/>
      <c r="G299" s="64"/>
      <c r="H299" s="64"/>
      <c r="I299" s="64"/>
      <c r="J299" s="64"/>
      <c r="K299" s="64"/>
      <c r="L299" s="64"/>
      <c r="M299" s="64"/>
    </row>
    <row r="300" spans="1:13">
      <c r="A300" s="64"/>
      <c r="B300" s="64"/>
      <c r="C300" s="64"/>
      <c r="D300" s="64"/>
      <c r="E300" s="64"/>
      <c r="F300" s="64"/>
      <c r="G300" s="64"/>
      <c r="H300" s="64"/>
      <c r="I300" s="64"/>
      <c r="J300" s="64"/>
      <c r="K300" s="64"/>
      <c r="L300" s="64"/>
      <c r="M300" s="64"/>
    </row>
    <row r="301" spans="1:13">
      <c r="A301" s="64"/>
      <c r="B301" s="64"/>
      <c r="C301" s="64"/>
      <c r="D301" s="64"/>
      <c r="E301" s="64"/>
      <c r="F301" s="64"/>
      <c r="G301" s="64"/>
      <c r="H301" s="64"/>
      <c r="I301" s="64"/>
      <c r="J301" s="64"/>
      <c r="K301" s="64"/>
      <c r="L301" s="64"/>
      <c r="M301" s="64"/>
    </row>
    <row r="302" spans="1:13">
      <c r="A302" s="64"/>
      <c r="B302" s="64"/>
      <c r="C302" s="64"/>
      <c r="D302" s="64"/>
      <c r="E302" s="64"/>
      <c r="F302" s="64"/>
      <c r="G302" s="64"/>
      <c r="H302" s="64"/>
      <c r="I302" s="64"/>
      <c r="J302" s="64"/>
      <c r="K302" s="64"/>
      <c r="L302" s="64"/>
      <c r="M302" s="64"/>
    </row>
    <row r="303" spans="1:13">
      <c r="A303" s="64"/>
      <c r="B303" s="64"/>
      <c r="C303" s="64"/>
      <c r="D303" s="64"/>
      <c r="E303" s="64"/>
      <c r="F303" s="64"/>
      <c r="G303" s="64"/>
      <c r="H303" s="64"/>
      <c r="I303" s="64"/>
      <c r="J303" s="64"/>
      <c r="K303" s="64"/>
      <c r="L303" s="64"/>
      <c r="M303" s="64"/>
    </row>
    <row r="304" spans="1:13">
      <c r="A304" s="64"/>
      <c r="B304" s="64"/>
      <c r="C304" s="64"/>
      <c r="D304" s="64"/>
      <c r="E304" s="64"/>
      <c r="F304" s="64"/>
      <c r="G304" s="64"/>
      <c r="H304" s="64"/>
      <c r="I304" s="64"/>
      <c r="J304" s="64"/>
      <c r="K304" s="64"/>
      <c r="L304" s="64"/>
      <c r="M304" s="64"/>
    </row>
    <row r="305" spans="1:13">
      <c r="A305" s="64"/>
      <c r="B305" s="64"/>
      <c r="C305" s="64"/>
      <c r="D305" s="64"/>
      <c r="E305" s="64"/>
      <c r="F305" s="64"/>
      <c r="G305" s="64"/>
      <c r="H305" s="64"/>
      <c r="I305" s="64"/>
      <c r="J305" s="64"/>
      <c r="K305" s="64"/>
      <c r="L305" s="64"/>
      <c r="M305" s="64"/>
    </row>
    <row r="306" spans="1:13">
      <c r="A306" s="64"/>
      <c r="B306" s="64"/>
      <c r="C306" s="64"/>
      <c r="D306" s="64"/>
      <c r="E306" s="64"/>
      <c r="F306" s="64"/>
      <c r="G306" s="64"/>
      <c r="H306" s="64"/>
      <c r="I306" s="64"/>
      <c r="J306" s="64"/>
      <c r="K306" s="64"/>
      <c r="L306" s="64"/>
      <c r="M306" s="64"/>
    </row>
    <row r="307" spans="1:13">
      <c r="A307" s="64"/>
      <c r="B307" s="64"/>
      <c r="C307" s="64"/>
      <c r="D307" s="64"/>
      <c r="E307" s="64"/>
      <c r="F307" s="64"/>
      <c r="G307" s="64"/>
      <c r="H307" s="64"/>
      <c r="I307" s="64"/>
      <c r="J307" s="64"/>
      <c r="K307" s="64"/>
      <c r="L307" s="64"/>
      <c r="M307" s="64"/>
    </row>
    <row r="308" spans="1:13">
      <c r="A308" s="64"/>
      <c r="B308" s="64"/>
      <c r="C308" s="64"/>
      <c r="D308" s="64"/>
      <c r="E308" s="64"/>
      <c r="F308" s="64"/>
      <c r="G308" s="64"/>
      <c r="H308" s="64"/>
      <c r="I308" s="64"/>
      <c r="J308" s="64"/>
      <c r="K308" s="64"/>
      <c r="L308" s="64"/>
      <c r="M308" s="64"/>
    </row>
    <row r="309" spans="1:13">
      <c r="A309" s="64"/>
      <c r="B309" s="64"/>
      <c r="C309" s="64"/>
      <c r="D309" s="64"/>
      <c r="E309" s="64"/>
      <c r="F309" s="64"/>
      <c r="G309" s="64"/>
      <c r="H309" s="64"/>
      <c r="I309" s="64"/>
      <c r="J309" s="64"/>
      <c r="K309" s="64"/>
      <c r="L309" s="64"/>
      <c r="M309" s="64"/>
    </row>
    <row r="310" spans="1:13">
      <c r="A310" s="64"/>
      <c r="B310" s="64"/>
      <c r="C310" s="64"/>
      <c r="D310" s="64"/>
      <c r="E310" s="64"/>
      <c r="F310" s="64"/>
      <c r="G310" s="64"/>
      <c r="H310" s="64"/>
      <c r="I310" s="64"/>
      <c r="J310" s="64"/>
      <c r="K310" s="64"/>
      <c r="L310" s="64"/>
      <c r="M310" s="64"/>
    </row>
    <row r="311" spans="1:13">
      <c r="A311" s="64"/>
      <c r="B311" s="64"/>
      <c r="C311" s="64"/>
      <c r="D311" s="64"/>
      <c r="E311" s="64"/>
      <c r="F311" s="64"/>
      <c r="G311" s="64"/>
      <c r="H311" s="64"/>
      <c r="I311" s="64"/>
      <c r="J311" s="64"/>
      <c r="K311" s="64"/>
      <c r="L311" s="64"/>
      <c r="M311" s="64"/>
    </row>
    <row r="312" spans="1:13">
      <c r="A312" s="64"/>
      <c r="B312" s="64"/>
      <c r="C312" s="64"/>
      <c r="D312" s="64"/>
      <c r="E312" s="64"/>
      <c r="F312" s="64"/>
      <c r="G312" s="64"/>
      <c r="H312" s="64"/>
      <c r="I312" s="64"/>
      <c r="J312" s="64"/>
      <c r="K312" s="64"/>
      <c r="L312" s="64"/>
      <c r="M312" s="64"/>
    </row>
    <row r="313" spans="1:13">
      <c r="A313" s="64"/>
      <c r="B313" s="64"/>
      <c r="C313" s="64"/>
      <c r="D313" s="64"/>
      <c r="E313" s="64"/>
      <c r="F313" s="64"/>
      <c r="G313" s="64"/>
      <c r="H313" s="64"/>
      <c r="I313" s="64"/>
      <c r="J313" s="64"/>
      <c r="K313" s="64"/>
      <c r="L313" s="64"/>
      <c r="M313" s="64"/>
    </row>
    <row r="314" spans="1:13">
      <c r="A314" s="64"/>
      <c r="B314" s="64"/>
      <c r="C314" s="64"/>
      <c r="D314" s="64"/>
      <c r="E314" s="64"/>
      <c r="F314" s="64"/>
      <c r="G314" s="64"/>
      <c r="H314" s="64"/>
      <c r="I314" s="64"/>
      <c r="J314" s="64"/>
      <c r="K314" s="64"/>
      <c r="L314" s="64"/>
      <c r="M314" s="64"/>
    </row>
    <row r="315" spans="1:13">
      <c r="A315" s="64"/>
      <c r="B315" s="64"/>
      <c r="C315" s="64"/>
      <c r="D315" s="64"/>
      <c r="E315" s="64"/>
      <c r="F315" s="64"/>
      <c r="G315" s="64"/>
      <c r="H315" s="64"/>
      <c r="I315" s="64"/>
      <c r="J315" s="64"/>
      <c r="K315" s="64"/>
      <c r="L315" s="64"/>
      <c r="M315" s="64"/>
    </row>
    <row r="316" spans="1:13">
      <c r="A316" s="64"/>
      <c r="B316" s="64"/>
      <c r="C316" s="64"/>
      <c r="D316" s="64"/>
      <c r="E316" s="64"/>
      <c r="F316" s="64"/>
      <c r="G316" s="64"/>
      <c r="H316" s="64"/>
      <c r="I316" s="64"/>
      <c r="J316" s="64"/>
      <c r="K316" s="64"/>
      <c r="L316" s="64"/>
      <c r="M316" s="64"/>
    </row>
    <row r="317" spans="1:13">
      <c r="A317" s="64"/>
      <c r="B317" s="64"/>
      <c r="C317" s="64"/>
      <c r="D317" s="64"/>
      <c r="E317" s="64"/>
      <c r="F317" s="64"/>
      <c r="G317" s="64"/>
      <c r="H317" s="64"/>
      <c r="I317" s="64"/>
      <c r="J317" s="64"/>
      <c r="K317" s="64"/>
      <c r="L317" s="64"/>
      <c r="M317" s="64"/>
    </row>
    <row r="318" spans="1:13">
      <c r="A318" s="64"/>
      <c r="B318" s="64"/>
      <c r="C318" s="64"/>
      <c r="D318" s="64"/>
      <c r="E318" s="64"/>
      <c r="F318" s="64"/>
      <c r="G318" s="64"/>
      <c r="H318" s="64"/>
      <c r="I318" s="64"/>
      <c r="J318" s="64"/>
      <c r="K318" s="64"/>
      <c r="L318" s="64"/>
      <c r="M318" s="64"/>
    </row>
    <row r="319" spans="1:13">
      <c r="A319" s="64"/>
      <c r="B319" s="64"/>
      <c r="C319" s="64"/>
      <c r="D319" s="64"/>
      <c r="E319" s="64"/>
      <c r="F319" s="64"/>
      <c r="G319" s="64"/>
      <c r="H319" s="64"/>
      <c r="I319" s="64"/>
      <c r="J319" s="64"/>
      <c r="K319" s="64"/>
      <c r="L319" s="64"/>
      <c r="M319" s="64"/>
    </row>
    <row r="320" spans="1:13">
      <c r="A320" s="64"/>
      <c r="B320" s="64"/>
      <c r="C320" s="64"/>
      <c r="D320" s="64"/>
      <c r="E320" s="64"/>
      <c r="F320" s="64"/>
      <c r="G320" s="64"/>
      <c r="H320" s="64"/>
      <c r="I320" s="64"/>
      <c r="J320" s="64"/>
      <c r="K320" s="64"/>
      <c r="L320" s="64"/>
      <c r="M320" s="64"/>
    </row>
    <row r="321" spans="1:13">
      <c r="A321" s="64"/>
      <c r="B321" s="64"/>
      <c r="C321" s="64"/>
      <c r="D321" s="64"/>
      <c r="E321" s="64"/>
      <c r="F321" s="64"/>
      <c r="G321" s="64"/>
      <c r="H321" s="64"/>
      <c r="I321" s="64"/>
      <c r="J321" s="64"/>
      <c r="K321" s="64"/>
      <c r="L321" s="64"/>
      <c r="M321" s="64"/>
    </row>
    <row r="322" spans="1:13">
      <c r="A322" s="64"/>
      <c r="B322" s="64"/>
      <c r="C322" s="64"/>
      <c r="D322" s="64"/>
      <c r="E322" s="64"/>
      <c r="F322" s="64"/>
      <c r="G322" s="64"/>
      <c r="H322" s="64"/>
      <c r="I322" s="64"/>
      <c r="J322" s="64"/>
      <c r="K322" s="64"/>
      <c r="L322" s="64"/>
      <c r="M322" s="64"/>
    </row>
    <row r="323" spans="1:13">
      <c r="A323" s="64"/>
      <c r="B323" s="64"/>
      <c r="C323" s="64"/>
      <c r="D323" s="64"/>
      <c r="E323" s="64"/>
      <c r="F323" s="64"/>
      <c r="G323" s="64"/>
      <c r="H323" s="64"/>
      <c r="I323" s="64"/>
      <c r="J323" s="64"/>
      <c r="K323" s="64"/>
      <c r="L323" s="64"/>
      <c r="M323" s="64"/>
    </row>
    <row r="324" spans="1:13">
      <c r="A324" s="64"/>
      <c r="B324" s="64"/>
      <c r="C324" s="64"/>
      <c r="D324" s="64"/>
      <c r="E324" s="64"/>
      <c r="F324" s="64"/>
      <c r="G324" s="64"/>
      <c r="H324" s="64"/>
      <c r="I324" s="64"/>
      <c r="J324" s="64"/>
      <c r="K324" s="64"/>
      <c r="L324" s="64"/>
      <c r="M324" s="64"/>
    </row>
    <row r="325" spans="1:13">
      <c r="A325" s="64"/>
      <c r="B325" s="64"/>
      <c r="C325" s="64"/>
      <c r="D325" s="64"/>
      <c r="E325" s="64"/>
      <c r="F325" s="64"/>
      <c r="G325" s="64"/>
      <c r="H325" s="64"/>
      <c r="I325" s="64"/>
      <c r="J325" s="64"/>
      <c r="K325" s="64"/>
      <c r="L325" s="64"/>
      <c r="M325" s="64"/>
    </row>
    <row r="326" spans="1:13">
      <c r="A326" s="64"/>
      <c r="B326" s="64"/>
      <c r="C326" s="64"/>
      <c r="D326" s="64"/>
      <c r="E326" s="64"/>
      <c r="F326" s="64"/>
      <c r="G326" s="64"/>
      <c r="H326" s="64"/>
      <c r="I326" s="64"/>
      <c r="J326" s="64"/>
      <c r="K326" s="64"/>
      <c r="L326" s="64"/>
      <c r="M326" s="64"/>
    </row>
    <row r="327" spans="1:13">
      <c r="A327" s="64"/>
      <c r="B327" s="64"/>
      <c r="C327" s="64"/>
      <c r="D327" s="64"/>
      <c r="E327" s="64"/>
      <c r="F327" s="64"/>
      <c r="G327" s="64"/>
      <c r="H327" s="64"/>
      <c r="I327" s="64"/>
      <c r="J327" s="64"/>
      <c r="K327" s="64"/>
      <c r="L327" s="64"/>
      <c r="M327" s="64"/>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pane="bottomLeft" activeCell="B67" sqref="B67"/>
    </sheetView>
  </sheetViews>
  <sheetFormatPr defaultColWidth="8.6640625" defaultRowHeight="14.4"/>
  <cols>
    <col min="1" max="1" width="86.33203125" style="66" bestFit="1" customWidth="1"/>
    <col min="2" max="2" width="26.5546875" style="66" customWidth="1"/>
    <col min="3" max="3" width="15.6640625" style="66" bestFit="1" customWidth="1"/>
    <col min="4" max="4" width="16" style="66" customWidth="1"/>
    <col min="5" max="5" width="15.33203125" style="66" customWidth="1"/>
    <col min="6" max="7" width="11.6640625" style="66" bestFit="1" customWidth="1"/>
    <col min="8" max="8" width="11.44140625" style="66" customWidth="1"/>
    <col min="9" max="9" width="19.6640625" style="66" customWidth="1"/>
    <col min="10" max="10" width="14.33203125" style="66" customWidth="1"/>
    <col min="11" max="16384" width="8.6640625" style="66"/>
  </cols>
  <sheetData>
    <row r="1" spans="1:9" ht="33.6">
      <c r="A1" s="65" t="s">
        <v>307</v>
      </c>
      <c r="B1" s="174"/>
      <c r="C1" s="174"/>
      <c r="D1" s="174"/>
      <c r="E1" s="174"/>
      <c r="F1" s="174"/>
      <c r="G1" s="174"/>
      <c r="H1" s="174"/>
      <c r="I1" s="174"/>
    </row>
    <row r="2" spans="1:9">
      <c r="A2" s="67" t="s">
        <v>308</v>
      </c>
      <c r="B2" s="67" t="s">
        <v>309</v>
      </c>
      <c r="C2" s="67" t="s">
        <v>310</v>
      </c>
      <c r="D2" s="174"/>
      <c r="E2" s="174"/>
      <c r="F2" s="174"/>
      <c r="G2" s="174"/>
      <c r="H2" s="174"/>
      <c r="I2" s="174"/>
    </row>
    <row r="3" spans="1:9">
      <c r="A3" s="68" t="s">
        <v>311</v>
      </c>
      <c r="B3" s="69"/>
      <c r="C3" s="175"/>
      <c r="D3" s="175"/>
      <c r="E3" s="175"/>
      <c r="F3" s="175"/>
      <c r="G3" s="175"/>
      <c r="H3" s="175"/>
      <c r="I3" s="175"/>
    </row>
    <row r="4" spans="1:9">
      <c r="A4" s="70" t="s">
        <v>312</v>
      </c>
      <c r="B4" s="71" t="s">
        <v>313</v>
      </c>
      <c r="C4" s="174"/>
      <c r="D4" s="174"/>
      <c r="E4" s="174"/>
      <c r="F4" s="174"/>
      <c r="G4" s="174"/>
      <c r="H4" s="174"/>
      <c r="I4" s="174"/>
    </row>
    <row r="5" spans="1:9">
      <c r="A5" s="70" t="s">
        <v>314</v>
      </c>
      <c r="B5" s="71" t="s">
        <v>315</v>
      </c>
      <c r="C5" s="174"/>
      <c r="D5" s="174"/>
      <c r="E5" s="174"/>
      <c r="F5" s="174"/>
      <c r="G5" s="174"/>
      <c r="H5" s="174"/>
      <c r="I5" s="174"/>
    </row>
    <row r="6" spans="1:9">
      <c r="A6" s="176" t="s">
        <v>316</v>
      </c>
      <c r="B6" s="72" t="s">
        <v>317</v>
      </c>
      <c r="C6" s="174"/>
      <c r="D6" s="174"/>
      <c r="E6" s="174"/>
      <c r="F6" s="174"/>
      <c r="G6" s="174"/>
      <c r="H6" s="174"/>
      <c r="I6" s="174"/>
    </row>
    <row r="7" spans="1:9">
      <c r="A7" s="174"/>
      <c r="B7" s="73"/>
      <c r="C7" s="174"/>
      <c r="D7" s="174"/>
      <c r="E7" s="174"/>
      <c r="F7" s="174"/>
      <c r="G7" s="174"/>
      <c r="H7" s="174"/>
      <c r="I7" s="174"/>
    </row>
    <row r="8" spans="1:9">
      <c r="A8" s="68" t="s">
        <v>318</v>
      </c>
      <c r="B8" s="69"/>
      <c r="C8" s="175"/>
      <c r="D8" s="175"/>
      <c r="E8" s="175"/>
      <c r="F8" s="175"/>
      <c r="G8" s="175"/>
      <c r="H8" s="175"/>
      <c r="I8" s="175"/>
    </row>
    <row r="9" spans="1:9">
      <c r="A9" s="74" t="s">
        <v>319</v>
      </c>
      <c r="B9" s="75" t="s">
        <v>320</v>
      </c>
      <c r="C9" s="70" t="s">
        <v>321</v>
      </c>
      <c r="D9" s="70" t="s">
        <v>157</v>
      </c>
      <c r="E9" s="174"/>
      <c r="F9" s="174"/>
      <c r="G9" s="174"/>
      <c r="H9" s="174"/>
      <c r="I9" s="174"/>
    </row>
    <row r="10" spans="1:9">
      <c r="A10" s="74" t="s">
        <v>322</v>
      </c>
      <c r="B10" s="75" t="s">
        <v>320</v>
      </c>
      <c r="C10" s="70" t="s">
        <v>321</v>
      </c>
      <c r="D10" s="70" t="s">
        <v>157</v>
      </c>
      <c r="E10" s="174"/>
      <c r="F10" s="174"/>
      <c r="G10" s="174"/>
      <c r="H10" s="174"/>
      <c r="I10" s="174"/>
    </row>
    <row r="11" spans="1:9">
      <c r="A11" s="74" t="s">
        <v>323</v>
      </c>
      <c r="B11" s="75" t="s">
        <v>324</v>
      </c>
      <c r="C11" s="70" t="s">
        <v>325</v>
      </c>
      <c r="D11" s="174"/>
      <c r="E11" s="174"/>
      <c r="F11" s="174"/>
      <c r="G11" s="174"/>
      <c r="H11" s="174"/>
      <c r="I11" s="174"/>
    </row>
    <row r="12" spans="1:9" ht="28.8">
      <c r="A12" s="76" t="s">
        <v>326</v>
      </c>
      <c r="B12" s="75" t="s">
        <v>317</v>
      </c>
      <c r="C12" s="70" t="s">
        <v>321</v>
      </c>
      <c r="D12" s="174"/>
      <c r="E12" s="174"/>
      <c r="F12" s="174"/>
      <c r="G12" s="174"/>
      <c r="H12" s="174"/>
      <c r="I12" s="174"/>
    </row>
    <row r="13" spans="1:9">
      <c r="A13" s="74" t="s">
        <v>327</v>
      </c>
      <c r="B13" s="75" t="s">
        <v>324</v>
      </c>
      <c r="C13" s="70" t="s">
        <v>325</v>
      </c>
      <c r="D13" s="174"/>
      <c r="E13" s="174"/>
      <c r="F13" s="174"/>
      <c r="G13" s="174"/>
      <c r="H13" s="174"/>
      <c r="I13" s="174"/>
    </row>
    <row r="14" spans="1:9">
      <c r="A14" s="77" t="s">
        <v>328</v>
      </c>
      <c r="B14" s="78" t="s">
        <v>324</v>
      </c>
      <c r="C14" s="77" t="s">
        <v>325</v>
      </c>
      <c r="D14" s="174"/>
      <c r="E14" s="174"/>
      <c r="F14" s="174"/>
      <c r="G14" s="174"/>
      <c r="H14" s="174"/>
      <c r="I14" s="174"/>
    </row>
    <row r="15" spans="1:9">
      <c r="A15" s="313" t="s">
        <v>329</v>
      </c>
      <c r="B15" s="314" t="s">
        <v>317</v>
      </c>
      <c r="C15" s="176"/>
      <c r="D15" s="79" t="s">
        <v>330</v>
      </c>
      <c r="E15" s="79" t="s">
        <v>331</v>
      </c>
      <c r="F15" s="79" t="s">
        <v>332</v>
      </c>
      <c r="G15" s="174"/>
      <c r="H15" s="174"/>
      <c r="I15" s="174"/>
    </row>
    <row r="16" spans="1:9">
      <c r="A16" s="313"/>
      <c r="B16" s="314"/>
      <c r="C16" s="80" t="s">
        <v>17</v>
      </c>
      <c r="D16" s="70" t="s">
        <v>321</v>
      </c>
      <c r="E16" s="70" t="s">
        <v>321</v>
      </c>
      <c r="F16" s="70" t="s">
        <v>321</v>
      </c>
      <c r="G16" s="174"/>
      <c r="H16" s="174"/>
      <c r="I16" s="174"/>
    </row>
    <row r="17" spans="1:9">
      <c r="A17" s="313"/>
      <c r="B17" s="314"/>
      <c r="C17" s="80" t="s">
        <v>19</v>
      </c>
      <c r="D17" s="70" t="s">
        <v>321</v>
      </c>
      <c r="E17" s="70" t="s">
        <v>321</v>
      </c>
      <c r="F17" s="70" t="s">
        <v>321</v>
      </c>
      <c r="G17" s="174"/>
      <c r="H17" s="174"/>
      <c r="I17" s="174"/>
    </row>
    <row r="18" spans="1:9" ht="45" customHeight="1">
      <c r="A18" s="313" t="s">
        <v>333</v>
      </c>
      <c r="B18" s="315" t="s">
        <v>334</v>
      </c>
      <c r="C18" s="70" t="s">
        <v>32</v>
      </c>
      <c r="D18" s="71" t="s">
        <v>25</v>
      </c>
      <c r="E18" s="71" t="s">
        <v>26</v>
      </c>
      <c r="F18" s="71" t="s">
        <v>27</v>
      </c>
      <c r="G18" s="71" t="s">
        <v>28</v>
      </c>
      <c r="H18" s="71" t="s">
        <v>29</v>
      </c>
      <c r="I18" s="70" t="s">
        <v>335</v>
      </c>
    </row>
    <row r="19" spans="1:9" ht="43.2">
      <c r="A19" s="313"/>
      <c r="B19" s="315"/>
      <c r="C19" s="77" t="s">
        <v>336</v>
      </c>
      <c r="D19" s="70" t="s">
        <v>321</v>
      </c>
      <c r="E19" s="70" t="s">
        <v>321</v>
      </c>
      <c r="F19" s="70" t="s">
        <v>321</v>
      </c>
      <c r="G19" s="70" t="s">
        <v>321</v>
      </c>
      <c r="H19" s="70" t="s">
        <v>321</v>
      </c>
      <c r="I19" s="70" t="s">
        <v>321</v>
      </c>
    </row>
    <row r="20" spans="1:9">
      <c r="A20" s="81" t="s">
        <v>337</v>
      </c>
      <c r="B20" s="82" t="s">
        <v>317</v>
      </c>
      <c r="C20" s="70" t="s">
        <v>321</v>
      </c>
      <c r="D20" s="174"/>
      <c r="E20" s="174"/>
      <c r="F20" s="174"/>
      <c r="G20" s="174"/>
      <c r="H20" s="174"/>
      <c r="I20" s="174"/>
    </row>
    <row r="21" spans="1:9">
      <c r="A21" s="81" t="s">
        <v>338</v>
      </c>
      <c r="B21" s="82" t="s">
        <v>317</v>
      </c>
      <c r="C21" s="70" t="s">
        <v>321</v>
      </c>
      <c r="D21" s="174"/>
      <c r="E21" s="174"/>
      <c r="F21" s="174"/>
      <c r="G21" s="174"/>
      <c r="H21" s="174"/>
      <c r="I21" s="174"/>
    </row>
    <row r="22" spans="1:9">
      <c r="A22" s="81" t="s">
        <v>339</v>
      </c>
      <c r="B22" s="82" t="s">
        <v>317</v>
      </c>
      <c r="C22" s="70" t="s">
        <v>321</v>
      </c>
      <c r="D22" s="174"/>
      <c r="E22" s="174"/>
      <c r="F22" s="174"/>
      <c r="G22" s="174"/>
      <c r="H22" s="174"/>
      <c r="I22" s="174"/>
    </row>
    <row r="24" spans="1:9">
      <c r="A24" s="68" t="s">
        <v>340</v>
      </c>
      <c r="B24" s="175"/>
      <c r="C24" s="175"/>
      <c r="D24" s="175"/>
      <c r="E24" s="175"/>
      <c r="F24" s="175"/>
      <c r="G24" s="175"/>
      <c r="H24" s="175"/>
      <c r="I24" s="175"/>
    </row>
    <row r="25" spans="1:9" ht="77.099999999999994" customHeight="1">
      <c r="A25" s="74" t="s">
        <v>341</v>
      </c>
      <c r="B25" s="83" t="s">
        <v>342</v>
      </c>
      <c r="C25" s="77" t="s">
        <v>325</v>
      </c>
      <c r="D25" s="174"/>
      <c r="E25" s="174"/>
      <c r="F25" s="174"/>
      <c r="G25" s="174"/>
      <c r="H25" s="174"/>
      <c r="I25" s="174"/>
    </row>
    <row r="26" spans="1:9" ht="28.8">
      <c r="A26" s="74" t="s">
        <v>343</v>
      </c>
      <c r="B26" s="78" t="s">
        <v>324</v>
      </c>
      <c r="C26" s="177" t="s">
        <v>165</v>
      </c>
      <c r="D26" s="177" t="s">
        <v>344</v>
      </c>
      <c r="E26" s="177" t="s">
        <v>155</v>
      </c>
      <c r="F26" s="174"/>
      <c r="G26" s="174"/>
      <c r="H26" s="174"/>
      <c r="I26" s="174"/>
    </row>
    <row r="27" spans="1:9">
      <c r="A27" s="74" t="s">
        <v>41</v>
      </c>
      <c r="B27" s="78" t="s">
        <v>324</v>
      </c>
      <c r="C27" s="177" t="s">
        <v>345</v>
      </c>
      <c r="D27" s="174"/>
      <c r="E27" s="174"/>
      <c r="F27" s="174"/>
      <c r="G27" s="174"/>
      <c r="H27" s="174"/>
      <c r="I27" s="174"/>
    </row>
    <row r="28" spans="1:9">
      <c r="A28" s="74" t="s">
        <v>113</v>
      </c>
      <c r="B28" s="78" t="s">
        <v>324</v>
      </c>
      <c r="C28" s="177" t="s">
        <v>345</v>
      </c>
      <c r="D28" s="174"/>
      <c r="E28" s="174"/>
      <c r="F28" s="174"/>
      <c r="G28" s="174"/>
      <c r="H28" s="174"/>
      <c r="I28" s="174"/>
    </row>
    <row r="29" spans="1:9" ht="43.2">
      <c r="A29" s="74" t="s">
        <v>114</v>
      </c>
      <c r="B29" s="78" t="s">
        <v>324</v>
      </c>
      <c r="C29" s="177" t="s">
        <v>187</v>
      </c>
      <c r="D29" s="177" t="s">
        <v>166</v>
      </c>
      <c r="E29" s="177" t="s">
        <v>346</v>
      </c>
      <c r="F29" s="177" t="s">
        <v>155</v>
      </c>
      <c r="G29" s="174"/>
      <c r="H29" s="174"/>
      <c r="I29" s="174"/>
    </row>
    <row r="30" spans="1:9" ht="43.2">
      <c r="A30" s="74" t="s">
        <v>347</v>
      </c>
      <c r="B30" s="78" t="s">
        <v>324</v>
      </c>
      <c r="C30" s="177" t="s">
        <v>193</v>
      </c>
      <c r="D30" s="177" t="s">
        <v>167</v>
      </c>
      <c r="E30" s="177" t="s">
        <v>181</v>
      </c>
      <c r="F30" s="177" t="s">
        <v>155</v>
      </c>
      <c r="G30" s="174"/>
      <c r="H30" s="174"/>
      <c r="I30" s="174"/>
    </row>
    <row r="31" spans="1:9" ht="43.2">
      <c r="A31" s="74" t="s">
        <v>116</v>
      </c>
      <c r="B31" s="78" t="s">
        <v>324</v>
      </c>
      <c r="C31" s="177" t="s">
        <v>193</v>
      </c>
      <c r="D31" s="177" t="s">
        <v>167</v>
      </c>
      <c r="E31" s="177" t="s">
        <v>181</v>
      </c>
      <c r="F31" s="177" t="s">
        <v>155</v>
      </c>
      <c r="G31" s="174"/>
      <c r="H31" s="174"/>
      <c r="I31" s="174"/>
    </row>
    <row r="32" spans="1:9" ht="43.2">
      <c r="A32" s="74" t="s">
        <v>348</v>
      </c>
      <c r="B32" s="78" t="s">
        <v>324</v>
      </c>
      <c r="C32" s="177" t="s">
        <v>193</v>
      </c>
      <c r="D32" s="177" t="s">
        <v>167</v>
      </c>
      <c r="E32" s="177" t="s">
        <v>181</v>
      </c>
      <c r="F32" s="177" t="s">
        <v>155</v>
      </c>
      <c r="G32" s="174"/>
      <c r="H32" s="174"/>
      <c r="I32" s="174"/>
    </row>
    <row r="33" spans="1:10">
      <c r="A33" s="74" t="s">
        <v>118</v>
      </c>
      <c r="B33" s="78" t="s">
        <v>324</v>
      </c>
      <c r="C33" s="177" t="s">
        <v>168</v>
      </c>
      <c r="D33" s="177" t="s">
        <v>169</v>
      </c>
      <c r="E33" s="177" t="s">
        <v>188</v>
      </c>
      <c r="F33" s="177" t="s">
        <v>349</v>
      </c>
      <c r="G33" s="177" t="s">
        <v>155</v>
      </c>
      <c r="H33" s="174"/>
      <c r="I33" s="174"/>
      <c r="J33" s="174"/>
    </row>
    <row r="34" spans="1:10" ht="43.2">
      <c r="A34" s="74" t="s">
        <v>119</v>
      </c>
      <c r="B34" s="75" t="s">
        <v>350</v>
      </c>
      <c r="C34" s="74" t="s">
        <v>351</v>
      </c>
      <c r="D34" s="177" t="s">
        <v>352</v>
      </c>
      <c r="E34" s="177" t="s">
        <v>353</v>
      </c>
      <c r="F34" s="177" t="s">
        <v>354</v>
      </c>
      <c r="G34" s="177" t="s">
        <v>355</v>
      </c>
      <c r="H34" s="177" t="s">
        <v>356</v>
      </c>
      <c r="I34" s="177" t="s">
        <v>357</v>
      </c>
      <c r="J34" s="174"/>
    </row>
    <row r="35" spans="1:10">
      <c r="A35" s="74" t="s">
        <v>120</v>
      </c>
      <c r="B35" s="78" t="s">
        <v>324</v>
      </c>
      <c r="C35" s="177" t="s">
        <v>168</v>
      </c>
      <c r="D35" s="177" t="s">
        <v>169</v>
      </c>
      <c r="E35" s="177" t="s">
        <v>188</v>
      </c>
      <c r="F35" s="177" t="s">
        <v>349</v>
      </c>
      <c r="G35" s="177" t="s">
        <v>155</v>
      </c>
      <c r="H35" s="174"/>
      <c r="I35" s="174"/>
      <c r="J35" s="174"/>
    </row>
    <row r="36" spans="1:10" ht="43.2">
      <c r="A36" s="74" t="s">
        <v>119</v>
      </c>
      <c r="B36" s="75" t="s">
        <v>350</v>
      </c>
      <c r="C36" s="74" t="s">
        <v>351</v>
      </c>
      <c r="D36" s="74" t="s">
        <v>352</v>
      </c>
      <c r="E36" s="74" t="s">
        <v>353</v>
      </c>
      <c r="F36" s="177" t="s">
        <v>354</v>
      </c>
      <c r="G36" s="177" t="s">
        <v>355</v>
      </c>
      <c r="H36" s="177" t="s">
        <v>356</v>
      </c>
      <c r="I36" s="177" t="s">
        <v>357</v>
      </c>
      <c r="J36" s="174"/>
    </row>
    <row r="37" spans="1:10">
      <c r="A37" s="74" t="s">
        <v>121</v>
      </c>
      <c r="B37" s="75" t="s">
        <v>317</v>
      </c>
      <c r="C37" s="177" t="s">
        <v>321</v>
      </c>
      <c r="D37" s="174"/>
      <c r="E37" s="174"/>
      <c r="F37" s="174"/>
      <c r="G37" s="174"/>
      <c r="H37" s="174"/>
      <c r="I37" s="174"/>
      <c r="J37" s="174"/>
    </row>
    <row r="38" spans="1:10" ht="28.8">
      <c r="A38" s="74" t="s">
        <v>358</v>
      </c>
      <c r="B38" s="75" t="s">
        <v>350</v>
      </c>
      <c r="C38" s="177" t="s">
        <v>359</v>
      </c>
      <c r="D38" s="177" t="s">
        <v>360</v>
      </c>
      <c r="E38" s="177" t="s">
        <v>361</v>
      </c>
      <c r="F38" s="177" t="s">
        <v>362</v>
      </c>
      <c r="G38" s="178"/>
      <c r="H38" s="178"/>
      <c r="I38" s="178"/>
      <c r="J38" s="178"/>
    </row>
    <row r="39" spans="1:10">
      <c r="A39" s="178"/>
      <c r="B39" s="178"/>
      <c r="C39" s="179"/>
      <c r="D39" s="179"/>
      <c r="E39" s="179"/>
      <c r="F39" s="179"/>
      <c r="G39" s="179"/>
      <c r="H39" s="179"/>
      <c r="I39" s="178"/>
      <c r="J39" s="178"/>
    </row>
    <row r="40" spans="1:10">
      <c r="A40" s="68" t="s">
        <v>48</v>
      </c>
      <c r="B40" s="175"/>
      <c r="C40" s="175"/>
      <c r="D40" s="175"/>
      <c r="E40" s="175"/>
      <c r="F40" s="175"/>
      <c r="G40" s="175"/>
      <c r="H40" s="175"/>
      <c r="I40" s="175"/>
      <c r="J40" s="178"/>
    </row>
    <row r="41" spans="1:10">
      <c r="A41" s="81" t="s">
        <v>363</v>
      </c>
      <c r="B41" s="78" t="s">
        <v>324</v>
      </c>
      <c r="C41" s="180" t="s">
        <v>345</v>
      </c>
      <c r="D41" s="179"/>
      <c r="E41" s="179"/>
      <c r="F41" s="179"/>
      <c r="G41" s="179"/>
      <c r="H41" s="179"/>
      <c r="I41" s="178"/>
      <c r="J41" s="178"/>
    </row>
    <row r="42" spans="1:10">
      <c r="A42" s="84" t="s">
        <v>50</v>
      </c>
      <c r="B42" s="78" t="s">
        <v>324</v>
      </c>
      <c r="C42" s="74" t="s">
        <v>154</v>
      </c>
      <c r="D42" s="74" t="s">
        <v>188</v>
      </c>
      <c r="E42" s="74" t="s">
        <v>169</v>
      </c>
      <c r="F42" s="74" t="s">
        <v>168</v>
      </c>
      <c r="G42" s="74" t="s">
        <v>158</v>
      </c>
      <c r="H42" s="179"/>
      <c r="I42" s="178"/>
      <c r="J42" s="178"/>
    </row>
    <row r="43" spans="1:10">
      <c r="A43" s="85" t="s">
        <v>124</v>
      </c>
      <c r="B43" s="78" t="s">
        <v>324</v>
      </c>
      <c r="C43" s="181" t="s">
        <v>325</v>
      </c>
      <c r="D43" s="174"/>
      <c r="E43" s="174"/>
      <c r="F43" s="174"/>
      <c r="G43" s="174"/>
      <c r="H43" s="174"/>
      <c r="I43" s="174"/>
      <c r="J43" s="174"/>
    </row>
    <row r="44" spans="1:10">
      <c r="A44" s="74" t="s">
        <v>125</v>
      </c>
      <c r="B44" s="78" t="s">
        <v>324</v>
      </c>
      <c r="C44" s="181" t="s">
        <v>325</v>
      </c>
      <c r="D44" s="174"/>
      <c r="E44" s="174"/>
      <c r="F44" s="174"/>
      <c r="G44" s="174"/>
      <c r="H44" s="174"/>
      <c r="I44" s="174"/>
      <c r="J44" s="174"/>
    </row>
    <row r="45" spans="1:10">
      <c r="A45" s="81" t="s">
        <v>126</v>
      </c>
      <c r="B45" s="78" t="s">
        <v>324</v>
      </c>
      <c r="C45" s="181" t="s">
        <v>325</v>
      </c>
      <c r="D45" s="174"/>
      <c r="E45" s="174"/>
      <c r="F45" s="174"/>
      <c r="G45" s="174"/>
      <c r="H45" s="174"/>
      <c r="I45" s="174"/>
      <c r="J45" s="174"/>
    </row>
    <row r="46" spans="1:10">
      <c r="A46" s="174" t="s">
        <v>127</v>
      </c>
      <c r="B46" s="78" t="s">
        <v>324</v>
      </c>
      <c r="C46" s="181" t="s">
        <v>325</v>
      </c>
      <c r="D46" s="174"/>
      <c r="E46" s="174"/>
      <c r="F46" s="174"/>
      <c r="G46" s="174"/>
      <c r="H46" s="174"/>
      <c r="I46" s="174"/>
      <c r="J46" s="174"/>
    </row>
    <row r="47" spans="1:10">
      <c r="A47" s="84" t="s">
        <v>128</v>
      </c>
      <c r="B47" s="78" t="s">
        <v>324</v>
      </c>
      <c r="C47" s="181" t="s">
        <v>325</v>
      </c>
      <c r="D47" s="174"/>
      <c r="E47" s="174"/>
      <c r="F47" s="174"/>
      <c r="G47" s="174"/>
      <c r="H47" s="174"/>
      <c r="I47" s="174"/>
      <c r="J47" s="174"/>
    </row>
    <row r="49" spans="1:13">
      <c r="A49" s="68" t="s">
        <v>364</v>
      </c>
      <c r="B49" s="175"/>
      <c r="C49" s="175"/>
      <c r="D49" s="175"/>
      <c r="E49" s="175"/>
      <c r="F49" s="175"/>
      <c r="G49" s="175"/>
      <c r="H49" s="175"/>
      <c r="I49" s="175"/>
      <c r="J49" s="174"/>
      <c r="K49" s="174"/>
      <c r="L49" s="174"/>
      <c r="M49" s="174"/>
    </row>
    <row r="50" spans="1:13">
      <c r="A50" s="74" t="s">
        <v>129</v>
      </c>
      <c r="B50" s="78" t="s">
        <v>324</v>
      </c>
      <c r="C50" s="177" t="s">
        <v>325</v>
      </c>
      <c r="D50" s="174"/>
      <c r="E50" s="174"/>
      <c r="F50" s="174"/>
      <c r="G50" s="174"/>
      <c r="H50" s="174"/>
      <c r="I50" s="174"/>
      <c r="J50" s="174"/>
      <c r="K50" s="174"/>
      <c r="L50" s="174"/>
      <c r="M50" s="174"/>
    </row>
    <row r="51" spans="1:13">
      <c r="A51" s="74" t="s">
        <v>365</v>
      </c>
      <c r="B51" s="78" t="s">
        <v>324</v>
      </c>
      <c r="C51" s="86" t="s">
        <v>171</v>
      </c>
      <c r="D51" s="182" t="s">
        <v>182</v>
      </c>
      <c r="E51" s="86" t="s">
        <v>189</v>
      </c>
      <c r="F51" s="86" t="s">
        <v>155</v>
      </c>
      <c r="G51" s="174"/>
      <c r="H51" s="174"/>
      <c r="I51" s="174"/>
      <c r="J51" s="174"/>
      <c r="K51" s="174"/>
      <c r="L51" s="174"/>
      <c r="M51" s="174"/>
    </row>
    <row r="52" spans="1:13" ht="28.8">
      <c r="A52" s="74" t="s">
        <v>366</v>
      </c>
      <c r="B52" s="78" t="s">
        <v>324</v>
      </c>
      <c r="C52" s="87" t="s">
        <v>156</v>
      </c>
      <c r="D52" s="87" t="s">
        <v>367</v>
      </c>
      <c r="E52" s="87" t="s">
        <v>368</v>
      </c>
      <c r="F52" s="178"/>
      <c r="G52" s="174"/>
      <c r="H52" s="174"/>
      <c r="I52" s="174"/>
      <c r="J52" s="174"/>
      <c r="K52" s="174"/>
      <c r="L52" s="174"/>
      <c r="M52" s="174"/>
    </row>
    <row r="54" spans="1:13">
      <c r="A54" s="68" t="s">
        <v>369</v>
      </c>
      <c r="B54" s="175"/>
      <c r="C54" s="175"/>
      <c r="D54" s="175"/>
      <c r="E54" s="175"/>
      <c r="F54" s="175"/>
      <c r="G54" s="175"/>
      <c r="H54" s="175"/>
      <c r="I54" s="175"/>
      <c r="J54" s="174"/>
      <c r="K54" s="174"/>
      <c r="L54" s="174"/>
      <c r="M54" s="174"/>
    </row>
    <row r="55" spans="1:13" ht="28.8">
      <c r="A55" s="77" t="s">
        <v>132</v>
      </c>
      <c r="B55" s="78" t="s">
        <v>324</v>
      </c>
      <c r="C55" s="183" t="s">
        <v>325</v>
      </c>
      <c r="D55" s="174"/>
      <c r="E55" s="174"/>
      <c r="F55" s="174"/>
      <c r="G55" s="174"/>
      <c r="H55" s="174"/>
      <c r="I55" s="174"/>
      <c r="J55" s="174"/>
      <c r="K55" s="174"/>
      <c r="L55" s="174"/>
      <c r="M55" s="174"/>
    </row>
    <row r="56" spans="1:13">
      <c r="A56" s="184" t="s">
        <v>133</v>
      </c>
      <c r="B56" s="78" t="s">
        <v>324</v>
      </c>
      <c r="C56" s="177" t="s">
        <v>325</v>
      </c>
      <c r="D56" s="174"/>
      <c r="E56" s="174"/>
      <c r="F56" s="174"/>
      <c r="G56" s="174"/>
      <c r="H56" s="174"/>
      <c r="I56" s="174"/>
      <c r="J56" s="174"/>
      <c r="K56" s="174"/>
      <c r="L56" s="174"/>
      <c r="M56" s="174"/>
    </row>
    <row r="57" spans="1:13">
      <c r="A57" s="77" t="s">
        <v>134</v>
      </c>
      <c r="B57" s="78" t="s">
        <v>324</v>
      </c>
      <c r="C57" s="177" t="s">
        <v>325</v>
      </c>
      <c r="D57" s="174"/>
      <c r="E57" s="174"/>
      <c r="F57" s="174"/>
      <c r="G57" s="174"/>
      <c r="H57" s="174"/>
      <c r="I57" s="174"/>
      <c r="J57" s="174"/>
      <c r="K57" s="174"/>
      <c r="L57" s="174"/>
      <c r="M57" s="174"/>
    </row>
    <row r="58" spans="1:13">
      <c r="A58" s="81" t="s">
        <v>135</v>
      </c>
      <c r="B58" s="78" t="s">
        <v>324</v>
      </c>
      <c r="C58" s="177" t="s">
        <v>325</v>
      </c>
      <c r="D58" s="174"/>
      <c r="E58" s="174"/>
      <c r="F58" s="174"/>
      <c r="G58" s="174"/>
      <c r="H58" s="174"/>
      <c r="I58" s="174"/>
      <c r="J58" s="174"/>
      <c r="K58" s="174"/>
      <c r="L58" s="174"/>
      <c r="M58" s="174"/>
    </row>
    <row r="59" spans="1:13">
      <c r="A59" s="81" t="s">
        <v>136</v>
      </c>
      <c r="B59" s="78" t="s">
        <v>324</v>
      </c>
      <c r="C59" s="180" t="s">
        <v>325</v>
      </c>
      <c r="D59" s="174"/>
      <c r="E59" s="174"/>
      <c r="F59" s="174"/>
      <c r="G59" s="174"/>
      <c r="H59" s="174"/>
      <c r="I59" s="174"/>
      <c r="J59" s="174"/>
      <c r="K59" s="174"/>
      <c r="L59" s="174"/>
      <c r="M59" s="174"/>
    </row>
    <row r="60" spans="1:13" ht="43.2">
      <c r="A60" s="88" t="s">
        <v>137</v>
      </c>
      <c r="B60" s="78" t="s">
        <v>324</v>
      </c>
      <c r="C60" s="74" t="s">
        <v>205</v>
      </c>
      <c r="D60" s="185" t="s">
        <v>183</v>
      </c>
      <c r="E60" s="185" t="s">
        <v>172</v>
      </c>
      <c r="F60" s="185" t="s">
        <v>194</v>
      </c>
      <c r="G60" s="185" t="s">
        <v>158</v>
      </c>
      <c r="H60" s="89"/>
      <c r="I60" s="90"/>
      <c r="J60" s="89"/>
      <c r="K60" s="89"/>
      <c r="L60" s="174"/>
      <c r="M60" s="174"/>
    </row>
    <row r="61" spans="1:13">
      <c r="A61" s="84" t="s">
        <v>370</v>
      </c>
      <c r="B61" s="78" t="s">
        <v>324</v>
      </c>
      <c r="C61" s="177" t="s">
        <v>159</v>
      </c>
      <c r="D61" s="176" t="s">
        <v>188</v>
      </c>
      <c r="E61" s="176" t="s">
        <v>371</v>
      </c>
      <c r="F61" s="176" t="s">
        <v>168</v>
      </c>
      <c r="G61" s="174"/>
      <c r="H61" s="174"/>
      <c r="I61" s="174"/>
      <c r="J61" s="174"/>
      <c r="K61" s="174"/>
      <c r="L61" s="174"/>
      <c r="M61" s="174"/>
    </row>
    <row r="62" spans="1:13">
      <c r="A62" s="81" t="s">
        <v>372</v>
      </c>
      <c r="B62" s="78" t="s">
        <v>324</v>
      </c>
      <c r="C62" s="181" t="s">
        <v>373</v>
      </c>
      <c r="D62" s="181" t="s">
        <v>173</v>
      </c>
      <c r="E62" s="186" t="s">
        <v>196</v>
      </c>
      <c r="F62" s="185" t="s">
        <v>158</v>
      </c>
      <c r="G62" s="174"/>
      <c r="H62" s="174"/>
      <c r="I62" s="174"/>
      <c r="J62" s="174"/>
      <c r="K62" s="174"/>
      <c r="L62" s="174"/>
      <c r="M62" s="174"/>
    </row>
    <row r="63" spans="1:13">
      <c r="A63" s="81" t="s">
        <v>140</v>
      </c>
      <c r="B63" s="78" t="s">
        <v>324</v>
      </c>
      <c r="C63" s="177" t="s">
        <v>199</v>
      </c>
      <c r="D63" s="177" t="s">
        <v>174</v>
      </c>
      <c r="E63" s="176" t="s">
        <v>161</v>
      </c>
      <c r="F63" s="185" t="s">
        <v>158</v>
      </c>
      <c r="G63" s="174"/>
      <c r="H63" s="174"/>
      <c r="I63" s="174"/>
      <c r="J63" s="174"/>
      <c r="K63" s="174"/>
      <c r="L63" s="174"/>
      <c r="M63" s="174"/>
    </row>
    <row r="64" spans="1:13">
      <c r="A64" s="70" t="s">
        <v>141</v>
      </c>
      <c r="B64" s="78" t="s">
        <v>324</v>
      </c>
      <c r="C64" s="176" t="s">
        <v>374</v>
      </c>
      <c r="D64" s="174"/>
      <c r="E64" s="174"/>
      <c r="F64" s="174"/>
      <c r="G64" s="174"/>
      <c r="H64" s="174"/>
      <c r="I64" s="174"/>
      <c r="J64" s="174"/>
      <c r="K64" s="174"/>
      <c r="L64" s="174"/>
      <c r="M64" s="174"/>
    </row>
    <row r="65" spans="1:9">
      <c r="A65" s="70" t="s">
        <v>142</v>
      </c>
      <c r="B65" s="78" t="s">
        <v>324</v>
      </c>
      <c r="C65" s="176" t="s">
        <v>374</v>
      </c>
      <c r="D65" s="174"/>
      <c r="E65" s="174"/>
      <c r="F65" s="174"/>
      <c r="G65" s="174"/>
      <c r="H65" s="174"/>
      <c r="I65" s="174"/>
    </row>
    <row r="66" spans="1:9">
      <c r="A66" s="70" t="s">
        <v>143</v>
      </c>
      <c r="B66" s="78" t="s">
        <v>324</v>
      </c>
      <c r="C66" s="176" t="s">
        <v>374</v>
      </c>
      <c r="D66" s="174"/>
      <c r="E66" s="174"/>
      <c r="F66" s="174"/>
      <c r="G66" s="174"/>
      <c r="H66" s="174"/>
      <c r="I66" s="174"/>
    </row>
    <row r="67" spans="1:9">
      <c r="A67" s="70" t="s">
        <v>144</v>
      </c>
      <c r="B67" s="78" t="s">
        <v>324</v>
      </c>
      <c r="C67" s="176" t="s">
        <v>374</v>
      </c>
      <c r="D67" s="174"/>
      <c r="E67" s="174"/>
      <c r="F67" s="174"/>
      <c r="G67" s="174"/>
      <c r="H67" s="174"/>
      <c r="I67" s="174"/>
    </row>
    <row r="68" spans="1:9">
      <c r="A68" s="70" t="s">
        <v>145</v>
      </c>
      <c r="B68" s="78" t="s">
        <v>324</v>
      </c>
      <c r="C68" s="176" t="s">
        <v>374</v>
      </c>
      <c r="D68" s="174"/>
      <c r="E68" s="174"/>
      <c r="F68" s="174"/>
      <c r="G68" s="174"/>
      <c r="H68" s="174"/>
      <c r="I68" s="174"/>
    </row>
    <row r="70" spans="1:9">
      <c r="A70" s="68" t="s">
        <v>375</v>
      </c>
      <c r="B70" s="175"/>
      <c r="C70" s="175"/>
      <c r="D70" s="175"/>
      <c r="E70" s="175"/>
      <c r="F70" s="175"/>
      <c r="G70" s="175"/>
      <c r="H70" s="175"/>
      <c r="I70" s="175"/>
    </row>
    <row r="71" spans="1:9" ht="43.2">
      <c r="A71" s="77" t="s">
        <v>376</v>
      </c>
      <c r="B71" s="75" t="s">
        <v>350</v>
      </c>
      <c r="C71" s="185" t="s">
        <v>162</v>
      </c>
      <c r="D71" s="185" t="s">
        <v>377</v>
      </c>
      <c r="E71" s="185" t="s">
        <v>202</v>
      </c>
      <c r="F71" s="77" t="s">
        <v>378</v>
      </c>
      <c r="G71" s="174"/>
      <c r="H71" s="174"/>
      <c r="I71" s="174"/>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1" workbookViewId="0">
      <selection activeCell="M21" sqref="M21"/>
    </sheetView>
  </sheetViews>
  <sheetFormatPr defaultColWidth="13.88671875" defaultRowHeight="13.2"/>
  <cols>
    <col min="1" max="5" width="15" style="170" hidden="1" customWidth="1"/>
    <col min="6" max="6" width="15" style="138" hidden="1" customWidth="1"/>
    <col min="7" max="7" width="15" style="148" hidden="1" customWidth="1"/>
    <col min="8" max="8" width="13.88671875" style="168"/>
    <col min="9" max="11" width="13.88671875" style="129"/>
    <col min="12" max="16384" width="13.88671875" style="128"/>
  </cols>
  <sheetData>
    <row r="1" spans="1:11" ht="15" thickBot="1">
      <c r="A1" s="134" t="s">
        <v>379</v>
      </c>
      <c r="B1" s="134" t="s">
        <v>4</v>
      </c>
      <c r="C1" s="134" t="s">
        <v>5</v>
      </c>
      <c r="D1" s="134" t="s">
        <v>6</v>
      </c>
      <c r="E1" s="135" t="s">
        <v>380</v>
      </c>
      <c r="F1" s="136" t="s">
        <v>381</v>
      </c>
      <c r="G1" s="137" t="s">
        <v>382</v>
      </c>
      <c r="H1" s="138"/>
      <c r="I1" s="128"/>
      <c r="J1" s="128"/>
      <c r="K1" s="128"/>
    </row>
    <row r="2" spans="1:11" ht="15" thickTop="1">
      <c r="A2" s="139" t="s">
        <v>0</v>
      </c>
      <c r="B2" s="139" t="s">
        <v>383</v>
      </c>
      <c r="C2" s="139" t="s">
        <v>0</v>
      </c>
      <c r="D2" s="140" t="s">
        <v>384</v>
      </c>
      <c r="E2" s="141" t="s">
        <v>385</v>
      </c>
      <c r="F2" s="142" t="s">
        <v>151</v>
      </c>
      <c r="G2" s="137" t="s">
        <v>0</v>
      </c>
      <c r="H2" s="138"/>
      <c r="I2" s="128"/>
      <c r="J2" s="128"/>
      <c r="K2" s="128"/>
    </row>
    <row r="3" spans="1:11" ht="14.4">
      <c r="A3" s="143" t="s">
        <v>163</v>
      </c>
      <c r="B3" s="139" t="s">
        <v>386</v>
      </c>
      <c r="C3" s="143" t="s">
        <v>163</v>
      </c>
      <c r="D3" s="144" t="s">
        <v>384</v>
      </c>
      <c r="E3" s="145" t="s">
        <v>385</v>
      </c>
      <c r="F3" s="146" t="s">
        <v>164</v>
      </c>
      <c r="G3" s="137" t="s">
        <v>387</v>
      </c>
      <c r="H3" s="138"/>
      <c r="I3" s="128"/>
      <c r="J3" s="128"/>
      <c r="K3" s="128"/>
    </row>
    <row r="4" spans="1:11" ht="14.4">
      <c r="A4" s="139" t="s">
        <v>175</v>
      </c>
      <c r="B4" s="139" t="s">
        <v>388</v>
      </c>
      <c r="C4" s="139" t="s">
        <v>389</v>
      </c>
      <c r="D4" s="140" t="s">
        <v>390</v>
      </c>
      <c r="E4" s="141" t="s">
        <v>391</v>
      </c>
      <c r="F4" s="147" t="s">
        <v>176</v>
      </c>
      <c r="G4" s="137"/>
      <c r="H4" s="138"/>
      <c r="I4" s="128"/>
      <c r="J4" s="128"/>
      <c r="K4" s="128"/>
    </row>
    <row r="5" spans="1:11" ht="14.4">
      <c r="A5" s="143" t="s">
        <v>392</v>
      </c>
      <c r="B5" s="139" t="s">
        <v>388</v>
      </c>
      <c r="C5" s="143" t="s">
        <v>389</v>
      </c>
      <c r="D5" s="144" t="s">
        <v>390</v>
      </c>
      <c r="E5" s="145" t="s">
        <v>391</v>
      </c>
      <c r="F5" s="146" t="s">
        <v>393</v>
      </c>
      <c r="H5" s="138"/>
      <c r="I5" s="128"/>
      <c r="J5" s="128"/>
      <c r="K5" s="128"/>
    </row>
    <row r="6" spans="1:11" ht="14.4">
      <c r="A6" s="143" t="s">
        <v>185</v>
      </c>
      <c r="B6" s="139" t="s">
        <v>394</v>
      </c>
      <c r="C6" s="143" t="s">
        <v>395</v>
      </c>
      <c r="D6" s="144" t="s">
        <v>395</v>
      </c>
      <c r="E6" s="145" t="s">
        <v>391</v>
      </c>
      <c r="F6" s="146" t="s">
        <v>186</v>
      </c>
      <c r="G6" s="137" t="s">
        <v>396</v>
      </c>
      <c r="H6" s="138"/>
      <c r="I6" s="128"/>
      <c r="J6" s="128"/>
      <c r="K6" s="128"/>
    </row>
    <row r="7" spans="1:11" ht="14.4">
      <c r="A7" s="139" t="s">
        <v>397</v>
      </c>
      <c r="B7" s="139" t="s">
        <v>398</v>
      </c>
      <c r="C7" s="139" t="s">
        <v>399</v>
      </c>
      <c r="D7" s="140" t="s">
        <v>400</v>
      </c>
      <c r="E7" s="141" t="s">
        <v>385</v>
      </c>
      <c r="F7" s="142" t="s">
        <v>401</v>
      </c>
      <c r="H7" s="138"/>
      <c r="I7" s="128"/>
      <c r="J7" s="128"/>
      <c r="K7" s="128"/>
    </row>
    <row r="8" spans="1:11" ht="14.4">
      <c r="A8" s="143" t="s">
        <v>402</v>
      </c>
      <c r="B8" s="139" t="s">
        <v>403</v>
      </c>
      <c r="C8" s="143" t="s">
        <v>399</v>
      </c>
      <c r="D8" s="144" t="s">
        <v>400</v>
      </c>
      <c r="E8" s="145" t="s">
        <v>385</v>
      </c>
      <c r="F8" s="149" t="s">
        <v>404</v>
      </c>
      <c r="G8" s="137"/>
      <c r="H8" s="138"/>
      <c r="I8" s="128"/>
      <c r="J8" s="128"/>
      <c r="K8" s="128"/>
    </row>
    <row r="9" spans="1:11" ht="14.4">
      <c r="A9" s="143" t="s">
        <v>402</v>
      </c>
      <c r="B9" s="150"/>
      <c r="C9" s="151" t="s">
        <v>399</v>
      </c>
      <c r="D9" s="152" t="s">
        <v>400</v>
      </c>
      <c r="E9" s="145" t="s">
        <v>385</v>
      </c>
      <c r="F9" s="149" t="s">
        <v>404</v>
      </c>
      <c r="G9" s="153" t="s">
        <v>402</v>
      </c>
      <c r="H9" s="138"/>
      <c r="I9" s="128"/>
      <c r="J9" s="128"/>
      <c r="K9" s="128"/>
    </row>
    <row r="10" spans="1:11" ht="14.4">
      <c r="A10" s="139" t="s">
        <v>405</v>
      </c>
      <c r="B10" s="139" t="s">
        <v>406</v>
      </c>
      <c r="C10" s="139" t="s">
        <v>405</v>
      </c>
      <c r="D10" s="140" t="s">
        <v>407</v>
      </c>
      <c r="E10" s="141" t="s">
        <v>391</v>
      </c>
      <c r="F10" s="147" t="s">
        <v>408</v>
      </c>
      <c r="H10" s="138"/>
      <c r="I10" s="128"/>
      <c r="J10" s="128"/>
      <c r="K10" s="128"/>
    </row>
    <row r="11" spans="1:11" ht="14.4">
      <c r="A11" s="143" t="s">
        <v>409</v>
      </c>
      <c r="B11" s="139" t="s">
        <v>410</v>
      </c>
      <c r="C11" s="143" t="s">
        <v>384</v>
      </c>
      <c r="D11" s="144" t="s">
        <v>384</v>
      </c>
      <c r="E11" s="145" t="s">
        <v>385</v>
      </c>
      <c r="F11" s="149" t="s">
        <v>411</v>
      </c>
      <c r="G11" s="137" t="s">
        <v>412</v>
      </c>
      <c r="H11" s="138"/>
      <c r="I11" s="128"/>
      <c r="J11" s="128"/>
      <c r="K11" s="128"/>
    </row>
    <row r="12" spans="1:11" ht="14.4">
      <c r="A12" s="139" t="s">
        <v>413</v>
      </c>
      <c r="B12" s="139" t="s">
        <v>413</v>
      </c>
      <c r="C12" s="139" t="s">
        <v>413</v>
      </c>
      <c r="D12" s="140" t="s">
        <v>414</v>
      </c>
      <c r="E12" s="141" t="s">
        <v>415</v>
      </c>
      <c r="F12" s="147" t="s">
        <v>416</v>
      </c>
      <c r="G12" s="137" t="s">
        <v>417</v>
      </c>
      <c r="H12" s="138"/>
      <c r="I12" s="128"/>
      <c r="J12" s="128"/>
      <c r="K12" s="128"/>
    </row>
    <row r="13" spans="1:11" ht="14.4">
      <c r="A13" s="139" t="s">
        <v>418</v>
      </c>
      <c r="B13" s="139" t="s">
        <v>419</v>
      </c>
      <c r="C13" s="139" t="s">
        <v>420</v>
      </c>
      <c r="D13" s="140" t="s">
        <v>421</v>
      </c>
      <c r="E13" s="141" t="s">
        <v>385</v>
      </c>
      <c r="F13" s="147" t="s">
        <v>422</v>
      </c>
      <c r="G13" s="137" t="s">
        <v>418</v>
      </c>
      <c r="H13" s="138"/>
      <c r="I13" s="128"/>
      <c r="J13" s="128"/>
      <c r="K13" s="128"/>
    </row>
    <row r="14" spans="1:11" ht="14.4">
      <c r="A14" s="143" t="s">
        <v>423</v>
      </c>
      <c r="B14" s="139" t="s">
        <v>424</v>
      </c>
      <c r="C14" s="143" t="s">
        <v>425</v>
      </c>
      <c r="D14" s="144" t="s">
        <v>425</v>
      </c>
      <c r="E14" s="145" t="s">
        <v>415</v>
      </c>
      <c r="F14" s="146" t="s">
        <v>426</v>
      </c>
      <c r="G14" s="137" t="s">
        <v>427</v>
      </c>
      <c r="H14" s="138"/>
      <c r="I14" s="128"/>
      <c r="J14" s="128"/>
      <c r="K14" s="128"/>
    </row>
    <row r="15" spans="1:11" ht="14.4">
      <c r="A15" s="139" t="s">
        <v>428</v>
      </c>
      <c r="B15" s="139" t="s">
        <v>429</v>
      </c>
      <c r="C15" s="139" t="s">
        <v>428</v>
      </c>
      <c r="D15" s="140" t="s">
        <v>421</v>
      </c>
      <c r="E15" s="141" t="s">
        <v>385</v>
      </c>
      <c r="F15" s="147" t="s">
        <v>430</v>
      </c>
      <c r="G15" s="137" t="s">
        <v>428</v>
      </c>
      <c r="H15" s="138"/>
      <c r="I15" s="128"/>
      <c r="J15" s="128"/>
      <c r="K15" s="128"/>
    </row>
    <row r="16" spans="1:11" ht="14.4">
      <c r="A16" s="143" t="s">
        <v>431</v>
      </c>
      <c r="B16" s="139" t="s">
        <v>432</v>
      </c>
      <c r="C16" s="143" t="s">
        <v>431</v>
      </c>
      <c r="D16" s="144" t="s">
        <v>431</v>
      </c>
      <c r="E16" s="145" t="s">
        <v>391</v>
      </c>
      <c r="F16" s="146" t="s">
        <v>433</v>
      </c>
      <c r="H16" s="138"/>
      <c r="I16" s="128"/>
      <c r="J16" s="128"/>
      <c r="K16" s="128"/>
    </row>
    <row r="17" spans="1:11" ht="14.4">
      <c r="A17" s="139" t="s">
        <v>434</v>
      </c>
      <c r="B17" s="139" t="s">
        <v>435</v>
      </c>
      <c r="C17" s="139" t="s">
        <v>434</v>
      </c>
      <c r="D17" s="140" t="s">
        <v>436</v>
      </c>
      <c r="E17" s="141" t="s">
        <v>391</v>
      </c>
      <c r="F17" s="147" t="s">
        <v>437</v>
      </c>
      <c r="G17" s="154"/>
      <c r="H17" s="138"/>
      <c r="I17" s="128"/>
      <c r="J17" s="128"/>
      <c r="K17" s="128"/>
    </row>
    <row r="18" spans="1:11" ht="14.4">
      <c r="A18" s="139" t="s">
        <v>438</v>
      </c>
      <c r="B18" s="139" t="s">
        <v>163</v>
      </c>
      <c r="C18" s="139" t="s">
        <v>163</v>
      </c>
      <c r="D18" s="140" t="s">
        <v>384</v>
      </c>
      <c r="E18" s="141" t="s">
        <v>385</v>
      </c>
      <c r="F18" s="147" t="s">
        <v>439</v>
      </c>
      <c r="G18" s="137" t="s">
        <v>438</v>
      </c>
      <c r="H18" s="138"/>
      <c r="I18" s="128"/>
      <c r="J18" s="128"/>
      <c r="K18" s="128"/>
    </row>
    <row r="19" spans="1:11" ht="14.4">
      <c r="A19" s="139" t="s">
        <v>440</v>
      </c>
      <c r="B19" s="139" t="s">
        <v>441</v>
      </c>
      <c r="C19" s="139" t="s">
        <v>442</v>
      </c>
      <c r="D19" s="140" t="s">
        <v>443</v>
      </c>
      <c r="E19" s="141" t="s">
        <v>385</v>
      </c>
      <c r="F19" s="147" t="s">
        <v>444</v>
      </c>
      <c r="H19" s="138"/>
      <c r="I19" s="128"/>
      <c r="J19" s="128"/>
      <c r="K19" s="128"/>
    </row>
    <row r="20" spans="1:11" ht="14.4">
      <c r="A20" s="143" t="s">
        <v>440</v>
      </c>
      <c r="B20" s="139" t="s">
        <v>441</v>
      </c>
      <c r="C20" s="143" t="s">
        <v>445</v>
      </c>
      <c r="D20" s="144" t="s">
        <v>446</v>
      </c>
      <c r="E20" s="145" t="s">
        <v>385</v>
      </c>
      <c r="F20" s="146" t="s">
        <v>444</v>
      </c>
      <c r="G20" s="154"/>
      <c r="H20" s="138"/>
      <c r="I20" s="128"/>
      <c r="J20" s="128"/>
      <c r="K20" s="128"/>
    </row>
    <row r="21" spans="1:11" ht="14.4">
      <c r="A21" s="155" t="s">
        <v>447</v>
      </c>
      <c r="B21" s="139" t="s">
        <v>448</v>
      </c>
      <c r="C21" s="139" t="s">
        <v>446</v>
      </c>
      <c r="D21" s="140" t="s">
        <v>446</v>
      </c>
      <c r="E21" s="141" t="s">
        <v>385</v>
      </c>
      <c r="F21" s="147" t="s">
        <v>449</v>
      </c>
      <c r="H21" s="138"/>
      <c r="I21" s="128"/>
      <c r="J21" s="128"/>
      <c r="K21" s="128"/>
    </row>
    <row r="22" spans="1:11" ht="14.4">
      <c r="A22" s="156" t="s">
        <v>450</v>
      </c>
      <c r="B22" s="139" t="s">
        <v>451</v>
      </c>
      <c r="C22" s="143" t="s">
        <v>446</v>
      </c>
      <c r="D22" s="144" t="s">
        <v>446</v>
      </c>
      <c r="E22" s="145" t="s">
        <v>385</v>
      </c>
      <c r="F22" s="146" t="s">
        <v>452</v>
      </c>
      <c r="G22" s="137" t="s">
        <v>450</v>
      </c>
      <c r="H22" s="138"/>
      <c r="I22" s="128"/>
      <c r="J22" s="128"/>
      <c r="K22" s="128"/>
    </row>
    <row r="23" spans="1:11" ht="14.4">
      <c r="A23" s="139" t="s">
        <v>453</v>
      </c>
      <c r="B23" s="139" t="s">
        <v>454</v>
      </c>
      <c r="C23" s="139" t="s">
        <v>407</v>
      </c>
      <c r="D23" s="140" t="s">
        <v>407</v>
      </c>
      <c r="E23" s="141" t="s">
        <v>391</v>
      </c>
      <c r="F23" s="147" t="s">
        <v>455</v>
      </c>
      <c r="H23" s="138"/>
      <c r="I23" s="128"/>
      <c r="J23" s="128"/>
      <c r="K23" s="128"/>
    </row>
    <row r="24" spans="1:11" ht="14.4">
      <c r="A24" s="139" t="s">
        <v>456</v>
      </c>
      <c r="B24" s="139"/>
      <c r="C24" s="139" t="s">
        <v>407</v>
      </c>
      <c r="D24" s="140" t="s">
        <v>407</v>
      </c>
      <c r="E24" s="141" t="s">
        <v>391</v>
      </c>
      <c r="F24" s="147" t="s">
        <v>457</v>
      </c>
      <c r="G24" s="137"/>
      <c r="H24" s="138"/>
      <c r="I24" s="128"/>
      <c r="J24" s="128"/>
      <c r="K24" s="128"/>
    </row>
    <row r="25" spans="1:11" ht="14.4">
      <c r="A25" s="143" t="s">
        <v>190</v>
      </c>
      <c r="B25" s="139" t="s">
        <v>458</v>
      </c>
      <c r="C25" s="139" t="s">
        <v>407</v>
      </c>
      <c r="D25" s="140" t="s">
        <v>407</v>
      </c>
      <c r="E25" s="141" t="s">
        <v>391</v>
      </c>
      <c r="F25" s="146" t="s">
        <v>191</v>
      </c>
      <c r="G25" s="153" t="s">
        <v>190</v>
      </c>
      <c r="H25" s="138"/>
      <c r="I25" s="128"/>
      <c r="J25" s="128"/>
      <c r="K25" s="128"/>
    </row>
    <row r="26" spans="1:11" ht="14.4">
      <c r="A26" s="143" t="s">
        <v>459</v>
      </c>
      <c r="B26" s="139" t="s">
        <v>460</v>
      </c>
      <c r="C26" s="143" t="s">
        <v>461</v>
      </c>
      <c r="D26" s="144" t="s">
        <v>462</v>
      </c>
      <c r="E26" s="145" t="s">
        <v>415</v>
      </c>
      <c r="F26" s="146" t="s">
        <v>463</v>
      </c>
      <c r="G26" s="137" t="s">
        <v>459</v>
      </c>
      <c r="H26" s="138"/>
      <c r="I26" s="128"/>
      <c r="J26" s="128"/>
      <c r="K26" s="128"/>
    </row>
    <row r="27" spans="1:11" ht="14.4">
      <c r="A27" s="143" t="s">
        <v>464</v>
      </c>
      <c r="B27" s="139" t="s">
        <v>464</v>
      </c>
      <c r="C27" s="143" t="s">
        <v>464</v>
      </c>
      <c r="D27" s="144" t="s">
        <v>465</v>
      </c>
      <c r="E27" s="145" t="s">
        <v>385</v>
      </c>
      <c r="F27" s="146" t="s">
        <v>466</v>
      </c>
      <c r="G27" s="137" t="s">
        <v>464</v>
      </c>
      <c r="H27" s="138"/>
      <c r="I27" s="128"/>
      <c r="J27" s="128"/>
      <c r="K27" s="128"/>
    </row>
    <row r="28" spans="1:11" ht="14.4">
      <c r="A28" s="143" t="s">
        <v>436</v>
      </c>
      <c r="B28" s="139" t="s">
        <v>467</v>
      </c>
      <c r="C28" s="143" t="s">
        <v>436</v>
      </c>
      <c r="D28" s="144" t="s">
        <v>436</v>
      </c>
      <c r="E28" s="145" t="s">
        <v>391</v>
      </c>
      <c r="F28" s="146" t="s">
        <v>468</v>
      </c>
      <c r="G28" s="137"/>
      <c r="H28" s="138"/>
      <c r="I28" s="128"/>
      <c r="J28" s="128"/>
      <c r="K28" s="128"/>
    </row>
    <row r="29" spans="1:11" ht="14.4">
      <c r="A29" s="143" t="s">
        <v>469</v>
      </c>
      <c r="B29" s="139" t="s">
        <v>470</v>
      </c>
      <c r="C29" s="143" t="s">
        <v>469</v>
      </c>
      <c r="D29" s="144" t="s">
        <v>469</v>
      </c>
      <c r="E29" s="145" t="s">
        <v>391</v>
      </c>
      <c r="F29" s="146" t="s">
        <v>471</v>
      </c>
      <c r="G29" s="137" t="s">
        <v>469</v>
      </c>
      <c r="H29" s="138"/>
      <c r="I29" s="128"/>
      <c r="J29" s="128"/>
      <c r="K29" s="128"/>
    </row>
    <row r="30" spans="1:11" ht="14.4">
      <c r="A30" s="139" t="s">
        <v>472</v>
      </c>
      <c r="B30" s="139" t="s">
        <v>473</v>
      </c>
      <c r="C30" s="139" t="s">
        <v>472</v>
      </c>
      <c r="D30" s="140" t="s">
        <v>407</v>
      </c>
      <c r="E30" s="141" t="s">
        <v>391</v>
      </c>
      <c r="F30" s="147" t="s">
        <v>474</v>
      </c>
      <c r="H30" s="138"/>
      <c r="I30" s="128"/>
      <c r="J30" s="128"/>
      <c r="K30" s="128"/>
    </row>
    <row r="31" spans="1:11" ht="14.4">
      <c r="A31" s="139" t="s">
        <v>475</v>
      </c>
      <c r="B31" s="139" t="s">
        <v>475</v>
      </c>
      <c r="C31" s="139" t="s">
        <v>476</v>
      </c>
      <c r="D31" s="140" t="s">
        <v>476</v>
      </c>
      <c r="E31" s="141" t="s">
        <v>415</v>
      </c>
      <c r="F31" s="147" t="s">
        <v>477</v>
      </c>
      <c r="G31" s="137" t="s">
        <v>475</v>
      </c>
      <c r="H31" s="138"/>
      <c r="I31" s="128"/>
      <c r="J31" s="128"/>
      <c r="K31" s="128"/>
    </row>
    <row r="32" spans="1:11" ht="14.4">
      <c r="A32" s="157" t="s">
        <v>197</v>
      </c>
      <c r="B32" s="139" t="s">
        <v>478</v>
      </c>
      <c r="C32" s="143" t="s">
        <v>479</v>
      </c>
      <c r="D32" s="144" t="s">
        <v>400</v>
      </c>
      <c r="E32" s="145" t="s">
        <v>385</v>
      </c>
      <c r="F32" s="146" t="s">
        <v>480</v>
      </c>
      <c r="G32" s="137" t="s">
        <v>197</v>
      </c>
      <c r="H32" s="138"/>
      <c r="I32" s="128"/>
      <c r="J32" s="128"/>
      <c r="K32" s="128"/>
    </row>
    <row r="33" spans="1:11" ht="14.4">
      <c r="A33" s="156" t="s">
        <v>481</v>
      </c>
      <c r="B33" s="139" t="s">
        <v>478</v>
      </c>
      <c r="C33" s="139" t="s">
        <v>479</v>
      </c>
      <c r="D33" s="140" t="s">
        <v>400</v>
      </c>
      <c r="E33" s="141" t="s">
        <v>385</v>
      </c>
      <c r="F33" s="147" t="s">
        <v>201</v>
      </c>
      <c r="G33" s="137" t="s">
        <v>481</v>
      </c>
      <c r="H33" s="138"/>
      <c r="I33" s="128"/>
      <c r="J33" s="128"/>
      <c r="K33" s="128"/>
    </row>
    <row r="34" spans="1:11" ht="14.4">
      <c r="A34" s="143" t="s">
        <v>482</v>
      </c>
      <c r="B34" s="139" t="s">
        <v>483</v>
      </c>
      <c r="C34" s="143" t="s">
        <v>384</v>
      </c>
      <c r="D34" s="144" t="s">
        <v>384</v>
      </c>
      <c r="E34" s="145" t="s">
        <v>385</v>
      </c>
      <c r="F34" s="146" t="s">
        <v>484</v>
      </c>
      <c r="G34" s="137"/>
      <c r="H34" s="138"/>
      <c r="I34" s="128"/>
      <c r="J34" s="128"/>
      <c r="K34" s="128"/>
    </row>
    <row r="35" spans="1:11" ht="14.4">
      <c r="A35" s="139" t="s">
        <v>485</v>
      </c>
      <c r="B35" s="139" t="s">
        <v>485</v>
      </c>
      <c r="C35" s="139" t="s">
        <v>486</v>
      </c>
      <c r="D35" s="140" t="s">
        <v>486</v>
      </c>
      <c r="E35" s="141" t="s">
        <v>391</v>
      </c>
      <c r="F35" s="147" t="s">
        <v>487</v>
      </c>
      <c r="H35" s="138"/>
      <c r="I35" s="128"/>
      <c r="J35" s="128"/>
      <c r="K35" s="128"/>
    </row>
    <row r="36" spans="1:11" ht="14.4">
      <c r="A36" s="143" t="s">
        <v>442</v>
      </c>
      <c r="B36" s="139"/>
      <c r="C36" s="143" t="s">
        <v>442</v>
      </c>
      <c r="D36" s="144" t="s">
        <v>443</v>
      </c>
      <c r="E36" s="145" t="s">
        <v>385</v>
      </c>
      <c r="F36" s="146" t="s">
        <v>488</v>
      </c>
      <c r="G36" s="137" t="s">
        <v>489</v>
      </c>
      <c r="H36" s="138"/>
      <c r="I36" s="128"/>
      <c r="J36" s="128"/>
      <c r="K36" s="128"/>
    </row>
    <row r="37" spans="1:11" ht="14.4">
      <c r="A37" s="143" t="s">
        <v>490</v>
      </c>
      <c r="B37" s="139" t="s">
        <v>383</v>
      </c>
      <c r="C37" s="143" t="s">
        <v>0</v>
      </c>
      <c r="D37" s="144" t="s">
        <v>384</v>
      </c>
      <c r="E37" s="145" t="s">
        <v>385</v>
      </c>
      <c r="F37" s="146" t="s">
        <v>491</v>
      </c>
      <c r="G37" s="137" t="s">
        <v>492</v>
      </c>
      <c r="H37" s="138"/>
      <c r="I37" s="128"/>
      <c r="J37" s="128"/>
      <c r="K37" s="128"/>
    </row>
    <row r="38" spans="1:11" ht="14.4">
      <c r="A38" s="139" t="s">
        <v>493</v>
      </c>
      <c r="B38" s="139"/>
      <c r="C38" s="139" t="s">
        <v>494</v>
      </c>
      <c r="D38" s="140" t="s">
        <v>494</v>
      </c>
      <c r="E38" s="141" t="s">
        <v>385</v>
      </c>
      <c r="F38" s="147" t="s">
        <v>495</v>
      </c>
      <c r="H38" s="138"/>
      <c r="I38" s="128"/>
      <c r="J38" s="128"/>
      <c r="K38" s="128"/>
    </row>
    <row r="39" spans="1:11" ht="14.4">
      <c r="A39" s="143" t="s">
        <v>496</v>
      </c>
      <c r="B39" s="139"/>
      <c r="C39" s="143" t="s">
        <v>494</v>
      </c>
      <c r="D39" s="144" t="s">
        <v>494</v>
      </c>
      <c r="E39" s="145" t="s">
        <v>385</v>
      </c>
      <c r="F39" s="146" t="s">
        <v>497</v>
      </c>
      <c r="G39" s="137" t="s">
        <v>494</v>
      </c>
      <c r="H39" s="138"/>
      <c r="I39" s="128"/>
      <c r="J39" s="128"/>
      <c r="K39" s="128"/>
    </row>
    <row r="40" spans="1:11" ht="14.4">
      <c r="A40" s="139" t="s">
        <v>498</v>
      </c>
      <c r="B40" s="139"/>
      <c r="C40" s="139" t="s">
        <v>384</v>
      </c>
      <c r="D40" s="140" t="s">
        <v>384</v>
      </c>
      <c r="E40" s="141" t="s">
        <v>385</v>
      </c>
      <c r="F40" s="147" t="s">
        <v>499</v>
      </c>
      <c r="G40" s="137" t="s">
        <v>500</v>
      </c>
      <c r="H40" s="138"/>
      <c r="I40" s="128"/>
      <c r="J40" s="128"/>
      <c r="K40" s="128"/>
    </row>
    <row r="41" spans="1:11" ht="14.4">
      <c r="A41" s="139" t="s">
        <v>501</v>
      </c>
      <c r="B41" s="139" t="s">
        <v>502</v>
      </c>
      <c r="C41" s="139" t="s">
        <v>501</v>
      </c>
      <c r="D41" s="140" t="s">
        <v>443</v>
      </c>
      <c r="E41" s="141" t="s">
        <v>385</v>
      </c>
      <c r="F41" s="147" t="s">
        <v>503</v>
      </c>
      <c r="G41" s="137" t="s">
        <v>501</v>
      </c>
      <c r="H41" s="138"/>
      <c r="I41" s="128"/>
      <c r="J41" s="128"/>
      <c r="K41" s="128"/>
    </row>
    <row r="42" spans="1:11" ht="14.4">
      <c r="A42" s="143" t="s">
        <v>504</v>
      </c>
      <c r="B42" s="139" t="s">
        <v>505</v>
      </c>
      <c r="C42" s="143" t="s">
        <v>506</v>
      </c>
      <c r="D42" s="144" t="s">
        <v>507</v>
      </c>
      <c r="E42" s="145" t="s">
        <v>385</v>
      </c>
      <c r="F42" s="146" t="s">
        <v>508</v>
      </c>
      <c r="G42" s="137" t="s">
        <v>506</v>
      </c>
      <c r="H42" s="138"/>
      <c r="I42" s="128"/>
      <c r="J42" s="128"/>
      <c r="K42" s="128"/>
    </row>
    <row r="43" spans="1:11" ht="14.4">
      <c r="A43" s="139" t="s">
        <v>509</v>
      </c>
      <c r="B43" s="139" t="s">
        <v>383</v>
      </c>
      <c r="C43" s="139" t="s">
        <v>0</v>
      </c>
      <c r="D43" s="140" t="s">
        <v>384</v>
      </c>
      <c r="E43" s="141" t="s">
        <v>385</v>
      </c>
      <c r="F43" s="147" t="s">
        <v>510</v>
      </c>
      <c r="G43" s="137" t="s">
        <v>511</v>
      </c>
      <c r="H43" s="138"/>
      <c r="I43" s="128"/>
      <c r="J43" s="128"/>
      <c r="K43" s="128"/>
    </row>
    <row r="44" spans="1:11" ht="14.4">
      <c r="A44" s="139" t="s">
        <v>512</v>
      </c>
      <c r="B44" s="139" t="s">
        <v>513</v>
      </c>
      <c r="C44" s="139" t="s">
        <v>514</v>
      </c>
      <c r="D44" s="140" t="s">
        <v>514</v>
      </c>
      <c r="E44" s="141" t="s">
        <v>415</v>
      </c>
      <c r="F44" s="147" t="s">
        <v>515</v>
      </c>
      <c r="G44" s="137" t="s">
        <v>514</v>
      </c>
      <c r="H44" s="138"/>
      <c r="I44" s="128"/>
      <c r="J44" s="128"/>
      <c r="K44" s="128"/>
    </row>
    <row r="45" spans="1:11" ht="14.4">
      <c r="A45" s="139" t="s">
        <v>516</v>
      </c>
      <c r="B45" s="139" t="s">
        <v>517</v>
      </c>
      <c r="C45" s="139" t="s">
        <v>514</v>
      </c>
      <c r="D45" s="140" t="s">
        <v>514</v>
      </c>
      <c r="E45" s="141" t="s">
        <v>415</v>
      </c>
      <c r="F45" s="147" t="s">
        <v>518</v>
      </c>
      <c r="G45" s="137" t="s">
        <v>519</v>
      </c>
      <c r="H45" s="138"/>
      <c r="I45" s="128"/>
      <c r="J45" s="128"/>
      <c r="K45" s="128"/>
    </row>
    <row r="46" spans="1:11" ht="14.4">
      <c r="A46" s="143" t="s">
        <v>520</v>
      </c>
      <c r="B46" s="139" t="s">
        <v>521</v>
      </c>
      <c r="C46" s="143" t="s">
        <v>520</v>
      </c>
      <c r="D46" s="144" t="s">
        <v>390</v>
      </c>
      <c r="E46" s="145" t="s">
        <v>391</v>
      </c>
      <c r="F46" s="146" t="s">
        <v>522</v>
      </c>
      <c r="G46" s="137" t="s">
        <v>520</v>
      </c>
      <c r="H46" s="138"/>
      <c r="I46" s="128"/>
      <c r="J46" s="128"/>
      <c r="K46" s="128"/>
    </row>
    <row r="47" spans="1:11">
      <c r="A47" s="158" t="s">
        <v>523</v>
      </c>
      <c r="B47" s="152" t="s">
        <v>524</v>
      </c>
      <c r="C47" s="158" t="s">
        <v>523</v>
      </c>
      <c r="D47" s="158" t="s">
        <v>523</v>
      </c>
      <c r="E47" s="145" t="s">
        <v>385</v>
      </c>
      <c r="F47" s="149" t="s">
        <v>525</v>
      </c>
      <c r="H47" s="138"/>
      <c r="I47" s="128"/>
      <c r="J47" s="128"/>
      <c r="K47" s="128"/>
    </row>
    <row r="48" spans="1:11">
      <c r="A48" s="152" t="s">
        <v>526</v>
      </c>
      <c r="B48" s="158"/>
      <c r="C48" s="152" t="s">
        <v>526</v>
      </c>
      <c r="D48" s="152" t="s">
        <v>443</v>
      </c>
      <c r="E48" s="145" t="s">
        <v>385</v>
      </c>
      <c r="F48" s="149" t="s">
        <v>527</v>
      </c>
      <c r="G48" s="159" t="s">
        <v>526</v>
      </c>
      <c r="H48" s="138"/>
      <c r="I48" s="128"/>
      <c r="J48" s="128"/>
      <c r="K48" s="128"/>
    </row>
    <row r="49" spans="1:11" ht="14.4">
      <c r="A49" s="139" t="s">
        <v>528</v>
      </c>
      <c r="B49" s="139" t="s">
        <v>529</v>
      </c>
      <c r="C49" s="139" t="s">
        <v>530</v>
      </c>
      <c r="D49" s="140" t="s">
        <v>446</v>
      </c>
      <c r="E49" s="141" t="s">
        <v>385</v>
      </c>
      <c r="F49" s="147" t="s">
        <v>531</v>
      </c>
      <c r="G49" s="137" t="s">
        <v>532</v>
      </c>
      <c r="H49" s="138"/>
      <c r="I49" s="128"/>
      <c r="J49" s="128"/>
      <c r="K49" s="128"/>
    </row>
    <row r="50" spans="1:11" ht="14.4">
      <c r="A50" s="143" t="s">
        <v>533</v>
      </c>
      <c r="B50" s="139" t="s">
        <v>529</v>
      </c>
      <c r="C50" s="143" t="s">
        <v>530</v>
      </c>
      <c r="D50" s="144" t="s">
        <v>446</v>
      </c>
      <c r="E50" s="145" t="s">
        <v>385</v>
      </c>
      <c r="F50" s="146" t="s">
        <v>534</v>
      </c>
      <c r="G50" s="137" t="s">
        <v>535</v>
      </c>
      <c r="H50" s="138"/>
      <c r="I50" s="128"/>
      <c r="J50" s="128"/>
      <c r="K50" s="128"/>
    </row>
    <row r="51" spans="1:11" ht="14.4">
      <c r="A51" s="139" t="s">
        <v>536</v>
      </c>
      <c r="B51" s="139" t="s">
        <v>537</v>
      </c>
      <c r="C51" s="139" t="s">
        <v>536</v>
      </c>
      <c r="D51" s="140" t="s">
        <v>384</v>
      </c>
      <c r="E51" s="141" t="s">
        <v>385</v>
      </c>
      <c r="F51" s="147" t="s">
        <v>538</v>
      </c>
      <c r="G51" s="137" t="s">
        <v>536</v>
      </c>
      <c r="H51" s="138"/>
      <c r="I51" s="128"/>
      <c r="J51" s="128"/>
      <c r="K51" s="128"/>
    </row>
    <row r="52" spans="1:11" ht="14.4">
      <c r="A52" s="143" t="s">
        <v>539</v>
      </c>
      <c r="B52" s="139" t="s">
        <v>540</v>
      </c>
      <c r="C52" s="143" t="s">
        <v>541</v>
      </c>
      <c r="D52" s="144" t="s">
        <v>421</v>
      </c>
      <c r="E52" s="145" t="s">
        <v>385</v>
      </c>
      <c r="F52" s="146" t="s">
        <v>542</v>
      </c>
      <c r="G52" s="137" t="s">
        <v>543</v>
      </c>
      <c r="H52" s="138"/>
      <c r="I52" s="128"/>
      <c r="J52" s="128"/>
      <c r="K52" s="128"/>
    </row>
    <row r="53" spans="1:11" ht="14.4">
      <c r="A53" s="139" t="s">
        <v>544</v>
      </c>
      <c r="B53" s="158"/>
      <c r="C53" s="143" t="s">
        <v>399</v>
      </c>
      <c r="D53" s="144" t="s">
        <v>400</v>
      </c>
      <c r="E53" s="145" t="s">
        <v>385</v>
      </c>
      <c r="F53" s="149" t="s">
        <v>545</v>
      </c>
      <c r="G53" s="160" t="s">
        <v>544</v>
      </c>
      <c r="H53" s="138"/>
      <c r="I53" s="128"/>
      <c r="J53" s="128"/>
      <c r="K53" s="128"/>
    </row>
    <row r="54" spans="1:11" ht="14.4">
      <c r="A54" s="143" t="s">
        <v>486</v>
      </c>
      <c r="B54" s="139" t="s">
        <v>546</v>
      </c>
      <c r="C54" s="143" t="s">
        <v>486</v>
      </c>
      <c r="D54" s="144" t="s">
        <v>486</v>
      </c>
      <c r="E54" s="145" t="s">
        <v>391</v>
      </c>
      <c r="F54" s="146" t="s">
        <v>547</v>
      </c>
      <c r="G54" s="137" t="s">
        <v>486</v>
      </c>
      <c r="H54" s="138"/>
      <c r="I54" s="128"/>
      <c r="J54" s="128"/>
      <c r="K54" s="128"/>
    </row>
    <row r="55" spans="1:11" ht="14.4">
      <c r="A55" s="139" t="s">
        <v>548</v>
      </c>
      <c r="B55" s="139" t="s">
        <v>549</v>
      </c>
      <c r="C55" s="139" t="s">
        <v>548</v>
      </c>
      <c r="D55" s="140" t="s">
        <v>407</v>
      </c>
      <c r="E55" s="141" t="s">
        <v>391</v>
      </c>
      <c r="F55" s="147" t="s">
        <v>550</v>
      </c>
      <c r="G55" s="137" t="s">
        <v>548</v>
      </c>
      <c r="H55" s="138"/>
      <c r="I55" s="128"/>
      <c r="J55" s="128"/>
      <c r="K55" s="128"/>
    </row>
    <row r="56" spans="1:11" ht="14.4">
      <c r="A56" s="143" t="s">
        <v>551</v>
      </c>
      <c r="B56" s="139" t="s">
        <v>383</v>
      </c>
      <c r="C56" s="143" t="s">
        <v>0</v>
      </c>
      <c r="D56" s="144" t="s">
        <v>384</v>
      </c>
      <c r="E56" s="145" t="s">
        <v>385</v>
      </c>
      <c r="F56" s="146" t="s">
        <v>552</v>
      </c>
      <c r="H56" s="138"/>
      <c r="I56" s="128"/>
      <c r="J56" s="128"/>
      <c r="K56" s="128"/>
    </row>
    <row r="57" spans="1:11" ht="14.4">
      <c r="A57" s="161" t="s">
        <v>206</v>
      </c>
      <c r="B57" s="139" t="s">
        <v>483</v>
      </c>
      <c r="C57" s="161" t="s">
        <v>384</v>
      </c>
      <c r="D57" s="162" t="s">
        <v>384</v>
      </c>
      <c r="E57" s="163" t="s">
        <v>385</v>
      </c>
      <c r="F57" s="164" t="s">
        <v>207</v>
      </c>
      <c r="G57" s="137" t="s">
        <v>553</v>
      </c>
      <c r="H57" s="138"/>
      <c r="I57" s="128"/>
      <c r="J57" s="128"/>
      <c r="K57" s="128"/>
    </row>
    <row r="58" spans="1:11" ht="14.4">
      <c r="A58" s="143" t="s">
        <v>554</v>
      </c>
      <c r="B58" s="165" t="s">
        <v>555</v>
      </c>
      <c r="C58" s="143" t="s">
        <v>163</v>
      </c>
      <c r="D58" s="166" t="s">
        <v>384</v>
      </c>
      <c r="E58" s="167" t="s">
        <v>385</v>
      </c>
      <c r="F58" s="146" t="s">
        <v>556</v>
      </c>
      <c r="G58" s="137" t="s">
        <v>557</v>
      </c>
    </row>
    <row r="59" spans="1:11" ht="14.4">
      <c r="A59" s="143" t="s">
        <v>558</v>
      </c>
      <c r="B59" s="165"/>
      <c r="C59" s="143" t="s">
        <v>558</v>
      </c>
      <c r="D59" s="144" t="s">
        <v>558</v>
      </c>
      <c r="E59" s="167" t="s">
        <v>415</v>
      </c>
      <c r="F59" s="146" t="s">
        <v>559</v>
      </c>
    </row>
    <row r="60" spans="1:11" ht="14.4">
      <c r="A60" s="165" t="s">
        <v>210</v>
      </c>
      <c r="B60" s="139" t="s">
        <v>560</v>
      </c>
      <c r="C60" s="165" t="s">
        <v>210</v>
      </c>
      <c r="D60" s="169" t="s">
        <v>494</v>
      </c>
      <c r="E60" s="163" t="s">
        <v>385</v>
      </c>
      <c r="F60" s="147" t="s">
        <v>211</v>
      </c>
      <c r="G60" s="137" t="s">
        <v>210</v>
      </c>
    </row>
    <row r="61" spans="1:11" ht="14.4">
      <c r="A61" s="143" t="s">
        <v>507</v>
      </c>
      <c r="B61" s="165" t="s">
        <v>561</v>
      </c>
      <c r="C61" s="143" t="s">
        <v>507</v>
      </c>
      <c r="D61" s="144" t="s">
        <v>507</v>
      </c>
      <c r="E61" s="145" t="s">
        <v>385</v>
      </c>
      <c r="F61" s="146" t="s">
        <v>562</v>
      </c>
      <c r="G61" s="137" t="s">
        <v>507</v>
      </c>
    </row>
    <row r="62" spans="1:11" ht="14.4">
      <c r="A62" s="143" t="s">
        <v>563</v>
      </c>
      <c r="B62" s="165"/>
      <c r="C62" s="143" t="s">
        <v>479</v>
      </c>
      <c r="D62" s="144" t="s">
        <v>400</v>
      </c>
      <c r="E62" s="145" t="s">
        <v>385</v>
      </c>
      <c r="F62" s="146" t="s">
        <v>564</v>
      </c>
      <c r="G62" s="137" t="s">
        <v>563</v>
      </c>
    </row>
    <row r="63" spans="1:11" ht="14.4">
      <c r="A63" s="143" t="s">
        <v>565</v>
      </c>
      <c r="B63" s="165" t="s">
        <v>566</v>
      </c>
      <c r="C63" s="143" t="s">
        <v>567</v>
      </c>
      <c r="D63" s="144" t="s">
        <v>384</v>
      </c>
      <c r="E63" s="145" t="s">
        <v>385</v>
      </c>
      <c r="F63" s="146" t="s">
        <v>568</v>
      </c>
      <c r="G63" s="137" t="s">
        <v>565</v>
      </c>
    </row>
    <row r="64" spans="1:11" ht="14.4">
      <c r="A64" s="143" t="s">
        <v>203</v>
      </c>
      <c r="B64" s="165"/>
      <c r="C64" s="143" t="s">
        <v>384</v>
      </c>
      <c r="D64" s="144" t="s">
        <v>384</v>
      </c>
      <c r="E64" s="145" t="s">
        <v>385</v>
      </c>
      <c r="F64" s="146" t="s">
        <v>204</v>
      </c>
      <c r="G64" s="137" t="s">
        <v>203</v>
      </c>
    </row>
    <row r="65" spans="1:7" ht="14.4">
      <c r="A65" s="143" t="s">
        <v>569</v>
      </c>
      <c r="B65" s="165" t="s">
        <v>570</v>
      </c>
      <c r="C65" s="143" t="s">
        <v>571</v>
      </c>
      <c r="D65" s="144" t="s">
        <v>465</v>
      </c>
      <c r="E65" s="145" t="s">
        <v>385</v>
      </c>
      <c r="F65" s="146" t="s">
        <v>572</v>
      </c>
      <c r="G65" s="137" t="s">
        <v>569</v>
      </c>
    </row>
  </sheetData>
  <sheetProtection algorithmName="SHA-512" hashValue="WhUiOH5EqkyGdDgaDJzv4EAqfDdAOxuDk/2Xq8DAYJdFU41Etbwze+NGv7cZ0MeD1drgGBbevqrdLXmCIJBgNw==" saltValue="kXZACjBNJNRGTVrR3OCoBw==" spinCount="100000" sheet="1" objects="1" scenarios="1"/>
  <autoFilter ref="A1:G65" xr:uid="{F30DFDC2-23F9-4A83-B16C-2C47EE961E06}">
    <sortState xmlns:xlrd2="http://schemas.microsoft.com/office/spreadsheetml/2017/richdata2" ref="A2:G61">
      <sortCondition ref="A1:A60"/>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zoomScale="55" zoomScaleNormal="55" workbookViewId="0">
      <selection activeCell="O3" sqref="O3"/>
    </sheetView>
  </sheetViews>
  <sheetFormatPr defaultColWidth="9.33203125" defaultRowHeight="14.4"/>
  <cols>
    <col min="1" max="1" width="28.44140625" style="110" customWidth="1"/>
    <col min="2" max="2" width="47.33203125" style="114" customWidth="1"/>
    <col min="3" max="16384" width="9.33203125" style="110"/>
  </cols>
  <sheetData>
    <row r="2" spans="1:1" ht="170.25" customHeight="1">
      <c r="A2" s="113" t="s">
        <v>0</v>
      </c>
    </row>
    <row r="3" spans="1:1" ht="170.25" customHeight="1">
      <c r="A3" s="113" t="s">
        <v>526</v>
      </c>
    </row>
    <row r="4" spans="1:1" ht="170.25" customHeight="1">
      <c r="A4" s="112" t="s">
        <v>565</v>
      </c>
    </row>
    <row r="5" spans="1:1" ht="170.25" customHeight="1">
      <c r="A5" s="113" t="s">
        <v>447</v>
      </c>
    </row>
    <row r="6" spans="1:1" ht="170.25" customHeight="1">
      <c r="A6" s="113" t="s">
        <v>456</v>
      </c>
    </row>
    <row r="7" spans="1:1" ht="170.25" customHeight="1">
      <c r="A7" s="113" t="s">
        <v>481</v>
      </c>
    </row>
    <row r="8" spans="1:1" ht="170.25" customHeight="1">
      <c r="A8" s="113" t="s">
        <v>197</v>
      </c>
    </row>
    <row r="9" spans="1:1" ht="170.25" customHeight="1">
      <c r="A9" s="112" t="s">
        <v>504</v>
      </c>
    </row>
    <row r="10" spans="1:1" ht="170.25" customHeight="1">
      <c r="A10" s="113" t="s">
        <v>509</v>
      </c>
    </row>
    <row r="11" spans="1:1" ht="170.25" customHeight="1">
      <c r="A11" s="112" t="s">
        <v>520</v>
      </c>
    </row>
    <row r="12" spans="1:1" ht="170.25" customHeight="1">
      <c r="A12" s="113" t="s">
        <v>413</v>
      </c>
    </row>
    <row r="13" spans="1:1" ht="170.25" customHeight="1">
      <c r="A13" s="187" t="s">
        <v>464</v>
      </c>
    </row>
    <row r="14" spans="1:1" ht="170.25" customHeight="1">
      <c r="A14" s="126" t="s">
        <v>434</v>
      </c>
    </row>
    <row r="15" spans="1:1" ht="170.25" customHeight="1">
      <c r="A15" s="112" t="s">
        <v>486</v>
      </c>
    </row>
    <row r="16" spans="1:1" ht="170.25" customHeight="1">
      <c r="A16" s="113" t="s">
        <v>548</v>
      </c>
    </row>
    <row r="17" spans="1:1" ht="170.25" customHeight="1">
      <c r="A17" s="112" t="s">
        <v>551</v>
      </c>
    </row>
    <row r="18" spans="1:1" ht="170.25" customHeight="1">
      <c r="A18" s="113" t="s">
        <v>206</v>
      </c>
    </row>
    <row r="19" spans="1:1" ht="170.25" customHeight="1">
      <c r="A19" s="112" t="s">
        <v>554</v>
      </c>
    </row>
    <row r="20" spans="1:1" ht="170.25" customHeight="1">
      <c r="A20" s="111" t="s">
        <v>507</v>
      </c>
    </row>
    <row r="21" spans="1:1" ht="170.25" customHeight="1">
      <c r="A21" s="110" t="s">
        <v>163</v>
      </c>
    </row>
    <row r="22" spans="1:1" ht="170.25" customHeight="1">
      <c r="A22" s="112" t="s">
        <v>185</v>
      </c>
    </row>
    <row r="23" spans="1:1" ht="170.25" customHeight="1">
      <c r="A23" s="110" t="s">
        <v>469</v>
      </c>
    </row>
    <row r="24" spans="1:1" ht="170.25" customHeight="1">
      <c r="A24" s="110" t="s">
        <v>442</v>
      </c>
    </row>
    <row r="25" spans="1:1" ht="170.25" customHeight="1">
      <c r="A25" s="117" t="s">
        <v>190</v>
      </c>
    </row>
    <row r="26" spans="1:1" ht="170.25" customHeight="1">
      <c r="A26" s="110" t="s">
        <v>210</v>
      </c>
    </row>
    <row r="27" spans="1:1" ht="170.25" customHeight="1">
      <c r="A27" s="117" t="s">
        <v>544</v>
      </c>
    </row>
    <row r="28" spans="1:1" ht="170.25" customHeight="1">
      <c r="A28" s="117" t="s">
        <v>175</v>
      </c>
    </row>
    <row r="29" spans="1:1" ht="170.25" customHeight="1">
      <c r="A29" s="188" t="s">
        <v>569</v>
      </c>
    </row>
    <row r="30" spans="1:1" ht="170.25" customHeight="1">
      <c r="A30" s="117" t="s">
        <v>459</v>
      </c>
    </row>
    <row r="31" spans="1:1" ht="170.25" customHeight="1">
      <c r="A31" s="188" t="s">
        <v>203</v>
      </c>
    </row>
    <row r="32" spans="1:1" ht="170.25" customHeight="1">
      <c r="A32" s="188" t="s">
        <v>563</v>
      </c>
    </row>
    <row r="33" spans="1:1" ht="170.25" customHeight="1">
      <c r="A33" s="187" t="s">
        <v>450</v>
      </c>
    </row>
    <row r="34" spans="1:1" ht="170.25" customHeight="1">
      <c r="A34" s="112"/>
    </row>
    <row r="35" spans="1:1" ht="170.25" customHeight="1">
      <c r="A35" s="187" t="s">
        <v>431</v>
      </c>
    </row>
    <row r="36" spans="1:1" ht="170.25" customHeight="1">
      <c r="A36" s="126"/>
    </row>
    <row r="37" spans="1:1" ht="170.25" customHeight="1"/>
    <row r="38" spans="1:1" ht="170.25" customHeight="1"/>
    <row r="39" spans="1:1" ht="170.25" customHeight="1"/>
    <row r="40" spans="1:1" ht="170.25" customHeight="1"/>
    <row r="41" spans="1:1" ht="170.25" customHeight="1"/>
    <row r="42" spans="1:1" ht="170.25" customHeight="1"/>
    <row r="43" spans="1:1" ht="170.25" customHeight="1"/>
    <row r="44" spans="1:1" ht="170.25" customHeight="1"/>
    <row r="45" spans="1:1" ht="170.25" customHeight="1"/>
    <row r="46" spans="1:1" ht="170.25" customHeight="1"/>
    <row r="47" spans="1:1" ht="170.25" customHeight="1"/>
    <row r="48" spans="1:1" ht="170.25" customHeight="1"/>
    <row r="49" ht="170.25" customHeight="1"/>
    <row r="50" ht="170.25" customHeight="1"/>
    <row r="51" ht="170.25" customHeight="1"/>
  </sheetData>
  <sheetProtection algorithmName="SHA-512" hashValue="ssa2miPmVWM8QXb+V+lf9/kKnQUEy1cOqduIACGD0W1CW7/4ZS6HXF5u+j1yUraJtwUbzJqC8jdn/lveyCxRvg==" saltValue="NvU4lxTl4xFQpModOzHwlw=="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3" ma:contentTypeDescription="Create a new document." ma:contentTypeScope="" ma:versionID="0a24e34f191c35cc44f67f39267146bb">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e3d2cec511d444d0b36e6b9ce117c4ff"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2.xml><?xml version="1.0" encoding="utf-8"?>
<ds:datastoreItem xmlns:ds="http://schemas.openxmlformats.org/officeDocument/2006/customXml" ds:itemID="{DB665CEC-B97B-4FE3-B820-F8CAF12DD3B1}">
  <ds:schemaRefs>
    <ds:schemaRef ds:uri="1948818d-24cc-49e6-9f2f-91948e873d3b"/>
    <ds:schemaRef ds:uri="http://purl.org/dc/elements/1.1/"/>
    <ds:schemaRef ds:uri="http://purl.org/dc/terms/"/>
    <ds:schemaRef ds:uri="http://schemas.microsoft.com/office/2006/documentManagement/types"/>
    <ds:schemaRef ds:uri="6152710a-68c3-40de-8d43-c9315c67236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0DCB122-ED18-4562-8972-90EC5D62D7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DTM Libya</dc:creator>
  <cp:keywords/>
  <dc:description/>
  <cp:lastModifiedBy>AHMED Waqas</cp:lastModifiedBy>
  <cp:revision/>
  <cp:lastPrinted>2022-04-05T11:07:00Z</cp:lastPrinted>
  <dcterms:created xsi:type="dcterms:W3CDTF">2014-03-28T11:34:11Z</dcterms:created>
  <dcterms:modified xsi:type="dcterms:W3CDTF">2022-04-14T09:48:25Z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2022-02-09T11:31:22Z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abba4409-1425-4bd1-908c-0000bc96cade</vt:lpwstr>
  </property>
  <property fmtid="{D5CDD505-2E9C-101B-9397-08002B2CF9AE}" pid="9" name="MSIP_Label_2059aa38-f392-4105-be92-628035578272_ContentBits">
    <vt:lpwstr>0</vt:lpwstr>
  </property>
</Properties>
</file>